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13_ncr:1_{522AA290-0A52-4F5F-AF18-EC7C3FC7DFA7}" xr6:coauthVersionLast="47" xr6:coauthVersionMax="47" xr10:uidLastSave="{5FF9AE5C-4A24-4D62-81B7-AA7C78AD08F7}"/>
  <bookViews>
    <workbookView xWindow="-108" yWindow="-108" windowWidth="23256" windowHeight="12576" xr2:uid="{DFED0B93-7118-49AB-A36B-C5567363428E}"/>
  </bookViews>
  <sheets>
    <sheet name="Sheet1" sheetId="1" r:id="rId1"/>
  </sheets>
  <definedNames>
    <definedName name="_xlnm._FilterDatabase" localSheetId="0" hidden="1">Sheet1!$A$8:$AK$205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5" i="1" l="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<sst xmlns="http://schemas.openxmlformats.org/spreadsheetml/2006/main" count="2837" uniqueCount="1345">
  <si>
    <t xml:space="preserve">Prices are subject to change. </t>
  </si>
  <si>
    <t xml:space="preserve">Please contact your local sales representatives for details. </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</si>
  <si>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</si>
  <si>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</si>
  <si>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</si>
  <si>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</si>
  <si>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</si>
  <si>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</si>
  <si>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</si>
  <si>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</si>
  <si>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</si>
  <si>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</si>
  <si>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</si>
  <si>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</si>
  <si>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</si>
  <si>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</si>
  <si>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</si>
  <si>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</si>
  <si>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</si>
  <si>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</si>
  <si>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</si>
  <si>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</si>
  <si>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</si>
  <si>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</si>
  <si>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</si>
  <si>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</si>
  <si>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</si>
  <si>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</si>
  <si>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</si>
  <si>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</si>
  <si>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</si>
  <si>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</si>
  <si>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</si>
  <si>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</si>
  <si>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</si>
  <si>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</si>
  <si>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Textbook</t>
  </si>
  <si>
    <t>C++ Programming</t>
  </si>
  <si>
    <t>Dong, Yuan / Yang, Fang</t>
  </si>
  <si>
    <t>Zheng, Li</t>
  </si>
  <si>
    <t>De Gruyter STEM</t>
  </si>
  <si>
    <t>De Gruyter</t>
  </si>
  <si>
    <t>Available</t>
  </si>
  <si>
    <t>Engineering</t>
  </si>
  <si>
    <t>Introductions and Overviews</t>
  </si>
  <si>
    <t>Basics and Tools</t>
  </si>
  <si>
    <t xml:space="preserve"> COM051000 COMPUTERS / Programming / General; COM051070 COMPUTERS / Programming Languages / C++; COM051210 COMPUTERS / Programming / Object Oriented; COM051230 COMPUTERS / Software Development &amp; Engineering / General</t>
  </si>
  <si>
    <t>College/higher education</t>
  </si>
  <si>
    <t>This book begins by explaining key concepts in programming, and elaborates on characteristic of class, including inheritance, derivation and polymorphism. It also introduces generic programming and Standard Template Library, I/O Stream Library and Exception Handling. The concepts and methods are illustrated via examples step by step, making the book an essential reading for beginners to C++ programming.</t>
  </si>
  <si>
    <t>Chapter 1 Introduction1. 1 The Development of Computer Programming Language1.2 Object-oriented Method1.3 Object-oriented Software Development1.4 Representation and Storage of Information1.5 The Development Process of ProgramsSummaryExercisesChapter 2 Elementary C++ Programming2.1 An Overview of C++ Language2.2 Basic Data Types and Expressions2.3 Data Input and Output2.4 The Fundamental Control Structures of Algorithms2.5 User-Defined Data TypeSummaryExercisesChapter 3 Functions3.1 Definition and Use of Function3.2 Inline Functions3.3 Default Formal Parameters in Functions3.4 Function Overloading3.5 Using C++ System FunctionsSummaryExercisesChapter 4 Class and Object4.1 Basic Features of Object-Oriented Design4.2 Class and Object4.3 Constructor and Destructor4.4 Combination of Classes4.5 UML4.6 Example &amp;#8211 Personnel Information Management ProgrammeSummaryExercisesChapter 5 Data Sharing and Protecting5.1 Scope and Visibility of Identifiers5.2 Lifetime of Object5.3 Static Members of Class5.4 Friend of Class5.4 Protection of Shared Data5.6 Multi-file Structure and Compilation Preprocessing Directives5.7 Example - Personnel Information Management ProgrammeSummaryExercisesChapter 6 Arrays, Pointers and Strings6.1 Arrays6.2 Pointers6.3 Dynamic memory Allocation6.4 Deep Copy and Shallow Copy6.5 Strings6.6 Example - Personnel Information Management ProgrammeSummaryExercisesChapter 7 Inheritance and Derivation7.1 Inheritance and Derivation of Class7.2 Access Control7.3 Type Compatible Rule7.4 Constructor and Destructor of Derived Class7.5 Identification and Access of Derived-Class Member7.6 Example - Solving Linear equation by Gaussian Elimination MethodSummaryExercisesChapter 8 Polymorphism8.1 An Overview of Polymorphism</t>
  </si>
  <si>
    <t>Li Zheng, Tsinghua University, Beijing, China</t>
  </si>
  <si>
    <t>N</t>
  </si>
  <si>
    <t>Small Unmanned Aircraft</t>
  </si>
  <si>
    <t>Theory and Practice</t>
  </si>
  <si>
    <t>Beard, Randal W. / McLain, Timothy W.</t>
  </si>
  <si>
    <t>Princeton University Press</t>
  </si>
  <si>
    <t>Engineering, other</t>
  </si>
  <si>
    <t xml:space="preserve"> MAT003000 MATHEMATICS / Applied; TEC002000 Technology &amp; Engineering / Aeronautics &amp; Astronautics</t>
  </si>
  <si>
    <t>Autonomous unmanned air vehicles (UAVs) are critical to current and future military, civil, and commercial operations. Despite their importance, no previous textbook has accessibly introduced UAVs to students in the engineering, computer, and science disciplines--until now. Small Unmanned Aircraft provides a concise but comprehensive description of the key concepts and technologies underlying the dynamics, control, and guidance of fixed-wing unmanned aircraft, and enables all students with an introductory-level background in controls or robotics to enter this exciting and important area.  The authors explore the essential underlying physics and sensors of UAV problems, including low-level autopilot for stability and higher-level autopilot functions of path planning. The textbook leads the student from rigid-body dynamics through aerodynamics, stability augmentation, and state estimation using onboard sensors, to maneuvering through obstacles. To facilitate understanding, the authors have replaced traditional homework assignments with a simulation project using the MATLAB/Simulink environment. Students begin by modeling rigid-body dynamics, then add aerodynamics and sensor models. They develop low-level autopilot code, extended Kalman filters for state estimation, path-following routines, and high-level path-planning algorithms. The final chapter of the book focuses on UAV guidance using machine vision.  Designed for advanced undergraduate or graduate students in engineering or the sciences, this book offers a bridge to the aerodynamics and control of UAV flight.</t>
  </si>
  <si>
    <t>It is very nicely written with a presentation style that engineers in industry will appreciate. Most of the mathematics involved is very straightforward and the results are presented in a very clear manner. This is a text that should be very useful to those working on unmanned aerial vehicles and may even be of interest to those working on unmanned land or marine vehicles. Presenting aircraft dynamics to nonaerospace students, this book provides a clear description and explanation for the design of navigation, guidance, and control algorithms for small to miniature unmanned aircraft systems. —Eric W. Frew, University of Colorado, Boulder This book presents a unique and broad introduction to the necessary background, tools, and methods to design guidance, navigation, and control systems for unmanned air vehicles. Written with confidence and authority by leading researchers in the field, this effectively organized book provides an excellent reference for all those interested in this subject. —Emilio Frazzoli, Massachusetts Institute of Technology</t>
  </si>
  <si>
    <t>Randal W. Beard is a professor in the Department of Electrical and Computer Engineering at Brigham Young University. He is the coauthor of Distributed Consensus in Multi-vehicle Cooperative Control.          Timothy W. McLain is a professor in the Department of Mechanical Engineering at Brigham Young University.</t>
  </si>
  <si>
    <t>Normal Accidents</t>
  </si>
  <si>
    <t>Living with High Risk Technologies - Updated Edition</t>
  </si>
  <si>
    <t>Perrow, Charles</t>
  </si>
  <si>
    <t xml:space="preserve"> TEC000000 Technology &amp; Engineering / General</t>
  </si>
  <si>
    <t>Normal Accidents analyzes the social side of technological risk. Charles Perrow argues that the conventional engineering approach to ensuring safety--building in more warnings and safeguards--fails because systems complexity makes failures inevitable. He asserts that typical precautions, by adding to complexity, may help create new categories of accidents. (At Chernobyl, tests of a new safety system helped produce the meltdown and subsequent fire.) By recognizing two dimensions of risk--complex versus linear interactions, and tight versus loose coupling--this book provides a powerful framework for analyzing risks and the organizations that insist we run them. The first edition fulfilled one reviewer's prediction that it  may mark the beginning of accident research.  In the new afterword to this edition Perrow reviews the extensive work on the major accidents of the last fifteen years, including Bhopal, Chernobyl, and the Challenger disaster. The new postscript probes what the author considers to be the  quintessential 'Normal Accident'  of our time: the Y2K computer problem.</t>
  </si>
  <si>
    <t xml:space="preserve"> [Perrow's] research undermines promises that `better management' and `more operator training' can eliminate catastrophic accidents. In doing so, he challenges us to ponder what could happen to justice, community, liberty, and hope in a society where such events are normal. ---Deborah A. Stone, Technology Review [Normal Accidents is] a penetrating study of catastrophes and near catastrophes in several high-risk industries. Mr. Perrow ... writes lucidly and makes it clear that `normal' accidents are the inevitable consequences of the way we launch industrial ventures.... An outstanding analysis of organizational complexity. ---John Pfeiffer, The New York Times Normal Accidents is a testament to the value of rigorous thinking when applied to a critical problem. ---Nick Pidgeon, Nature</t>
  </si>
  <si>
    <t>Charles Perrow is Professor of Sociology at Yale University. His other books include The Radical Attack on Business, Organizational Analysis: A Sociological View, Complex Organizations: A Critical Essay, and The AIDS Disaster: The Failure of Organizations in New York and the Nation.</t>
  </si>
  <si>
    <t>The Sustainable City</t>
  </si>
  <si>
    <t>Cohen, Steven</t>
  </si>
  <si>
    <t>Columbia University Press</t>
  </si>
  <si>
    <t xml:space="preserve"> ARC018000 ARCHITECTURE / Sustainability &amp; Green Design; POL002000 POLITICAL SCIENCE / Public Policy / City Planning &amp; Urban Development; TEC010000 Technology &amp; Engineering / Environmental / General</t>
  </si>
  <si>
    <t>Steven Cohen presents an approachable and applicable guide to urban sustainability that highlights how new, greener trends in city development touch our lives on a daily basis. Replete with recommendations and insights, The Sustainable City has invaluable lessons for anyone seeking to link public policy to promoting a sustainable lifestyle.</t>
  </si>
  <si>
    <t>PrefaceAcknowledgments Part I: Concepts1. Defining the Sustainable City2. Sustainable Urban Systems: Defined and Explained3. The Sustainable Lifestyle: Defined and Explained4. The Transition to Sustainably Managed Organizations5. The Role of Politics and Public Policy in Building Sustainable CitiesPart II: Cases in Urban Sustainability6. Waste Management in New York City, Hong Kong and Beijing7. Mass and Personal Transit8. The Building of the Smartgrid: Cases of Microgrid Development9. Parks and Public Space10. Sustainable Urban LivingPart III: Conclusions11. Toward the Sustainable CityWorks CitedIndex</t>
  </si>
  <si>
    <t>Michael E. Kraft, coeditor of The Oxford Handbook of U.S. Environmental Policy:At the city level, the question of how to handle water resources, energy use, and transportation is not abstract but concrete. Citizens, planners, businesspeople, and policy makers can easily see the problems and how a sustainable approach would be beneficial. Steven Cohen draws on his extensive teaching and public management experience in documenting the kinds of sustainability measures that have been successful in major cities around the world, and he points to what other cities realistically can do in the future.William Eimicke, Columbia University:Steven Cohen shows us how the great cities of the twenty-first century can use sustainable methods to thrive economically while simultaneously providing a higher quality of life for their residents. A must read for current and future leaders in a rapidly urbanizing world.</t>
  </si>
  <si>
    <t>Steven Cohen is executive director of Columbia University's Earth Institute and a professor in the practice of public affairs at Columbia University's School of International and Public Affairs. He is the director of the Master of Public Administration Program in Environmental Science and Policy and the Master of Science in Sustainability Management at Columbia. His books include Sustainability Management: Lessons from and for New York City, America, and the Planet (2011) and Understanding Environmental Policy (2014, second edition), both from Columbia University Press.</t>
  </si>
  <si>
    <t>Electrical Engineering</t>
  </si>
  <si>
    <t>Fundamentals</t>
  </si>
  <si>
    <t>Hacker, Viktor / Sumereder, Christof</t>
  </si>
  <si>
    <t>De Gruyter Textbook</t>
  </si>
  <si>
    <t>De Gruyter Oldenbourg</t>
  </si>
  <si>
    <t>Fundamentals of Electrical Engineering</t>
  </si>
  <si>
    <t xml:space="preserve"> SCI003000 SCIENCE / Applied Sciences; SCI013060 SCIENCE / Chemistry / Industrial &amp; Technical; SCI053000 SCIENCE / Physics / Optics &amp; Light; TEC007000 Technology &amp; Engineering / Electrical; TEC008000 Technology &amp; Engineering / Electronics / General; TEC009010 Technology &amp; Engineering / Chemical &amp; Biochemical; TEC021000 Technology &amp; Engineering / Materials Science / General</t>
  </si>
  <si>
    <t>Fundamentals of Electrical Engineering is an excellent introduction into the areas of electricity, electronic devices and electrochemistry. The book covers aspects of electrical science including Ohm and Kirkoff's laws, P-N junctions, semiconductors, circuit diagrams, magnetic fields, electrochemistry, and devices such as DC motors. This text is useful for students of electrical, chemical, materials, and mechanical engineering.</t>
  </si>
  <si>
    <t>Viktor Hacker, Graz University of Technology, Austria. Christof Sumereder, FH Joanneum of Applied Sciences, Austria.</t>
  </si>
  <si>
    <t>Engineering Dynamics</t>
  </si>
  <si>
    <t>A Comprehensive Introduction</t>
  </si>
  <si>
    <t>Paley, Derek A. / Kasdin, N. Jeremy</t>
  </si>
  <si>
    <t>Mechanical Engineering</t>
  </si>
  <si>
    <t>Fundamentals of Mechanical Engineering</t>
  </si>
  <si>
    <t xml:space="preserve"> SCI055000 SCIENCE / Physics / General; TEC009070 Technology &amp; Engineering / Mechanical</t>
  </si>
  <si>
    <t>This textbook introduces undergraduate students to engineering dynamics using an innovative approach that is at once accessible and comprehensive. Combining the strengths of both beginner and advanced dynamics texts, this book has students solving dynamics problems from the very start and gradually guides them from the basics to increasingly more challenging topics without ever sacrificing rigor. Engineering Dynamics spans the full range of mechanics problems, from one-dimensional particle kinematics to three-dimensional rigid-body dynamics, including an introduction to Lagrange's and Kane's methods. It skillfully blends an easy-to-read, conversational style with careful attention to the physics and mathematics of engineering dynamics, and emphasizes the formal systematic notation students need to solve problems correctly and succeed in more advanced courses. This richly illustrated textbook features numerous real-world examples and problems, incorporating a wide range of difficulty ample use of MATLAB for solving problems helpful tutorials suggestions for further reading and detailed appendixes.  Provides an accessible yet rigorous introduction to engineering dynamics  Uses an explicit vector-based notation to facilitate understanding    Professors: A supplementary Instructor's Manual is available for this book. It is restricted to teachers using the text in courses. For information on how to obtain a copy, refer to: http://press.princeton.edu/class_use/solutions.html</t>
  </si>
  <si>
    <t xml:space="preserve"> Kasdin and Paley provide a thorough and rigorous introduction to engineering dynamics. They hit all the required topics, and also present material not normally addressed by an introductory text. This is an ambitious book and the authors carry it out well. It is in many ways better than almost all other comparable texts. —Geoffrey Shiflett, University of Southern California There are few courses in the engineering curriculum that cause students more difficulty than rigid-body dynamics. By laying out the foundations of the subject with precision and clarity through unambiguous notation and rigorous definitions, Engineering Dynamics goes a long way toward remedying this situation. Numerous examples with motivating applications demonstrate the underlying ideas and solution techniques. This landmark text stands apart in the field, and will be welcomed by students and instructors alike. —Dennis S. Bernstein, University of Michigan Engineering Dynamics: A Comprehensive Introduction targets students who are taking an introductory course in dynamics. The authors' stated intent is to provide a clear, rigorous, and complete view of the fundamentals of Newtonian dynamics, emphasizing a deep understanding of the concepts and the mathematics behind them. The result is a book that covers ample topics of engineering dynamics in a structured, detailed, and systematic manner. . . . [The] appendices provide a quick and easy way to review the main concepts and mathematical tools used in solving dynamics problems. . . . Adding to the nice reading, the notation used throughout the book is clearly described. It is consistent and easy to understand it also promotes a clear identification of the system of reference used. . . . Kasdin and Paley provide a sound mathematical approach in a modern and systematic manner. Engineering Dynamics is an outstanding book that presents an invigorating perspective on one of the most important topics in engineering, prov</t>
  </si>
  <si>
    <t>N. Jeremy Kasdin is professor of mechanical and aerospace engineering and lead investigator for the Terrestrial Planet Finder project at Princeton University. Derek A. Paley is assistant professor of aerospace engineering and director of the Collective Dynamics and Control Laboratory at the University of Maryland.</t>
  </si>
  <si>
    <t>Scientific Management in Action</t>
  </si>
  <si>
    <t>Taylorism at Watertown Arsenal, 1908-1915</t>
  </si>
  <si>
    <t>Aitken, Hugh G.J.</t>
  </si>
  <si>
    <t>Princeton Legacy Library</t>
  </si>
  <si>
    <t>434</t>
  </si>
  <si>
    <t xml:space="preserve"> SCI000000 SCIENCE / General; TEC025000 Technology &amp; Engineering / Military Science</t>
  </si>
  <si>
    <t>The book is a balanced analysis of the strengths and weaknesses of Taylorism, including the naiveté that led its proponents to ignore the emotional side of the complex roles and patterns that govern the world of work.Originally published in 1985.The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</si>
  <si>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Ignition!</t>
  </si>
  <si>
    <t>An Informal History of Liquid Rocket Propellants</t>
  </si>
  <si>
    <t>Clark, John Drury</t>
  </si>
  <si>
    <t>Rutgers University Press</t>
  </si>
  <si>
    <t xml:space="preserve"> BIO015000 BIOGRAPHY &amp; AUTOBIOGRAPHY / Science &amp; Technology; SCI034000 SCIENCE / History; TEC000000 Technology &amp; Engineering / General; TEC002000 Technology &amp; Engineering / Aeronautics &amp; Astronautics; TEC025000 Technology &amp; Engineering / Military Science; TEC047000 Technology &amp; Engineering / Petroleum; TEC056000 Technology &amp; Engineering / History</t>
  </si>
  <si>
    <t>This newly reissued debut book in the Rutgers University Press Classics Imprint is the story of the search for a rocket propellant which could be trusted to take man into space. This search was a hazardous enterprise carried out by rival labs who worked against the known laws of nature, with no guarantee of success or safety. Acclaimed scientist and sci-fi author John Drury Clark writes with irreverent and eyewitness immediacy about the development of the explosive fuels strong enough to negate the relentless restraints of gravity. The resulting volume is as much a memoir as a work of history, sharing a behind-the-scenes view of an enterprise which eventually took men to the moon, missiles to the planets, and satellites to outer space. A classic work in the history of science, and described as“a good book on rocket stuff…that’s a really fun one” by SpaceX founder Elon Musk, readers will want to get their hands on this influential classic, available for the first time in decades.</t>
  </si>
  <si>
    <t>Cover PageTitle PageCopyright PageDedicationContentsIn Re John D. ClarkPrefaceChapter 1. How It StartedChapter 2. Peenemunde and JPLChapter 3. The Hunting of the Hypergol . . .Chapter 4. . . .and Its MateChapter 5. Peroxide—Always a BridesmaidChapter 6. Halogens and Politics and Deep SpaceChapter 7. PerformanceChapter 8. Lox and Flox and Cryogenics in GeneralChapter 9. What Ivan Was DoingChapter 10. “Exotics”Chapter 11. The Hopeful MonopropsChapter 12. High Density and the Higher FoolishnessChapter 13. What Happens Next&lt;div clas</t>
  </si>
  <si>
    <t xml:space="preserve"> Read this book. You’ll find plenty about John and all the other sky-high crackpots who were in the field with him and you may even get (as I did) a glimpse of the heroic excitement that seemed to make it reasonable to cuddle with death every waking moment—to say nothing of learning a heck of a lot about the way in which the business of science is really conducted. — Issac Asimov, from the foreword This insider's account of the early years of rocketry captures the excitement of researching and developing technologies that lie outside the realm of computer science. While we're accustomed to think of technological progress in terms of Moore's law, in a few short years these engineers went from launching metal tubes small enough to hold in your hand to propelling a two ton metal capsule containing three humans all the way to the moon. — Inc., 9 Powerful Books Elon Musk Recommends A good book on rocket stuff...that's a really fun one. — Elon Musk Ignition! is a hard-to-get-your-hands-on account of early rocket science...Clark was an American chemist active in the development of rocket fuels back in the 1960s and 1970s, and the book is both an account of the growth of the field and an explainer of how the science works. — Business Insider Ignition!is a history of liquid rocket propellants, but it's also a history of cold war and the space race, told from a particular point of view....That humor helps the accessibility, and as long as you remember some high school chemistry you shouldn't have a problem with the science either. — Ars Technica Ignition!, originally written in 1972, is back in print after a long hiatus. A classic book, it tells a rollicking story of an era when space was the frontier. An informative history, it reads like an adventure story</t>
  </si>
  <si>
    <t>JOHN DRURY CLARK (1907 - 1988) was an American rocket fuel developer, chemist, and science fiction writer. In addition to his work as a scientist, he was instrumental in the broad revival of interest in Robert E. Howard’s Conan stories and an influence on the writing of Isaac Asimov, L. Sprague de Camp, Fletcher Pratt, and other sci-fi authors.ISAAC ASIMOV (1920 - 1992) was an American author and professor of biochemistry at Boston University, best known for his works of science fiction and for his popular science books. A prolific writer, he published more than 500 books, most notably the science fiction novels I, Robot and Foundation, and the popular science works, Guide to Science and Understanding Physics.</t>
  </si>
  <si>
    <t>Mechanical Design</t>
  </si>
  <si>
    <t>Reference Sources</t>
  </si>
  <si>
    <t xml:space="preserve">Siddall, J.N. </t>
  </si>
  <si>
    <t>Heritage</t>
  </si>
  <si>
    <t>University of Toronto Press</t>
  </si>
  <si>
    <t xml:space="preserve"> SCI041000 SCIENCE / Mechanics / General; TEC009070 Technology &amp; Engineering / Mechanical; TEC035000 Technology &amp; Engineering / Reference</t>
  </si>
  <si>
    <t>This book is an attempt to meet the need for reference lists of books and general papers under broad subject categories in the general field of Mechanical Engineering. It is also intended to show the user the techniques of using information sources.</t>
  </si>
  <si>
    <t>SiddallJ.N. : JAMES N. SIDDALL is Professor of Engineering at McMaster University, Hamilton, Ontario, Canada. He received the B.Sc. degree (1944) from the University of Saskatchewan, Canada, and the S.M. degree (1948) from Massachusetts Institute of Technology. His extensive experience encompasses over 35 years as an engineer engaged in research, project development, and design for several companies, as well as serving as a consultant to industry.</t>
  </si>
  <si>
    <t>Hacking Diversity</t>
  </si>
  <si>
    <t>The Politics of Inclusion in Open Technology Cultures</t>
  </si>
  <si>
    <t>Dunbar-Hester, Christina</t>
  </si>
  <si>
    <t>Princeton Studies in Culture and Technology</t>
  </si>
  <si>
    <t>32</t>
  </si>
  <si>
    <t xml:space="preserve"> COM000000 COMPUTERS / General; SOC002010 SOCIAL SCIENCE / Anthropology / Cultural &amp; Social; SOC022000 SOCIAL SCIENCE / Popular Culture; SOC031000 SOCIAL SCIENCE / Discrimination &amp; Race Relations; SOC052000 SOCIAL SCIENCE / Media Studies; TEC052000 Technology &amp; Engineering / Social Aspects</t>
  </si>
  <si>
    <t>A firsthand look at efforts to improve diversity in software and hackerspace communitiesHacking, as a mode of technical and cultural production, is commonly celebrated for its extraordinary freedoms of creation and circulation. Yet surprisingly few women participate in it: rates of involvement by technologically skilled women are drastically lower in hacking communities than in industry and academia. Hacking Diversity investigates the activists engaged in free and open-source software to understand why, despite their efforts, they fail to achieve the diversity that their ideals support.Christina Dunbar-Hester shows that within this well-meaning volunteer world, beyond the sway of human resource departments and equal opportunity legislation, women face unique challenges. She brings together more than five years of firsthand research: attending software conferences and training events, working on message boards and listservs, and frequenting North American hackerspaces. She explores who participates in voluntaristic technology cultures, to what ends, and with what consequences. Digging deep into the fundamental assumptions underpinning STEM-oriented societies, Dunbar-Hester demonstrates that while the preferred solutions of tech enthusiasts—their “hacks” of projects and cultures—can ameliorate some of the “bugs” within their own communities, these methods come up short for issues of unequal social and economic power. Distributing “diversity” in technical production is not equal to generating justice.Hacking Diversity reframes questions of diversity advocacy to consider what interventions might appropriately broaden inclusion and participation in the hacking world and beyond.</t>
  </si>
  <si>
    <t xml:space="preserve"> Well-written, sophisticated, theoretically limber, and often clever and humorous, Hacking Diversity unpacks the concept of diversity advocacy and how to create, nurture, and sustain feminist hacker/maker spaces. It will make an impact in feminist media studies, critical communication studies, digital activism studies, and science and technology studies. —Leslie Regan Shade, University of Toronto Unraveling threads of identity, open technology, and activism over the past decade, Hacking Diversity sympathetically but critically analyzes the daily life, utopian desires, and critical awareness of participants in hackerspaces, free software communities, maker movements, and activist tech collectives. Dunbar-Hester reveals the poignant tensions at work in communities struggling to address problems of global political inequality with new technologies and practices that promise liberation—but all too rarely deliver it. —Christopher M. Kelty, University of California, Los Angeles</t>
  </si>
  <si>
    <t>Christina Dunbar-Hester is associate professor of communication in the Annenberg School for Communication and Journalism at the University of Southern California. She is the author of Low Power to the People: Pirates, Protest, and Politics in FM Radio Activism.</t>
  </si>
  <si>
    <t>AutomationML</t>
  </si>
  <si>
    <t>The Industrial Cookbook</t>
  </si>
  <si>
    <t>Drath, Rainer</t>
  </si>
  <si>
    <t>Automation</t>
  </si>
  <si>
    <t xml:space="preserve"> BUS070030 BUSINESS &amp; ECONOMICS / Industries / Computers &amp; Information Technology; COM051000 COMPUTERS / Programming / General; TEC004000 Technology &amp; Engineering / Automation; TEC037000 Technology &amp; Engineering / Robotics</t>
  </si>
  <si>
    <t>This book provides a comprehensive in-depth look into the practical application of AutomationML Edition 2 from an industrial perspective. It is a cookbook for advanced users and describes re-usable pattern solutions for a variety of industrial applications and how to implement it in software. Just to name some: AutomationML modelling of AAS, MTP, SCD, OPC UA, Automation Components, Automation Projects, drive configurations, requirement models, communication systems, electrical interfaces and cables, or semantic integration aspects as eClass integration or handling of semantic heterogeneity. This book guides through the universe of Auto&amp;shymationML from industrial perspective. It is written by AutomationML experts that have industrially implemented AutomationML in pattern solutions for a large variety of applications. This book is structured into three major parts.  • Part I: software implementation for developers  • Part II: re-usable industrial pattern solutions and domain models  • Part III: outlook into future AutomationML applications   Additional material to the book and more information about AutomationML on the website: https://www.automationml.org/about-automationml/publications/amlbook/</t>
  </si>
  <si>
    <t>Rainer Drath, Pforzheim University of Applied Sciences, Germany.</t>
  </si>
  <si>
    <t>Additive and Subtractive Manufacturing</t>
  </si>
  <si>
    <t>Emergent Technologies</t>
  </si>
  <si>
    <t>Davim, J. Paulo</t>
  </si>
  <si>
    <t>Advanced Mechanical Engineering</t>
  </si>
  <si>
    <t>4</t>
  </si>
  <si>
    <t>Production Technology</t>
  </si>
  <si>
    <t xml:space="preserve"> TEC004000 Technology &amp; Engineering / Automation; TEC009000 Technology &amp; Engineering / Engineering (General); TEC009010 Technology &amp; Engineering / Chemical &amp; Biochemical; TEC040000 Technology &amp; Engineering / Technical &amp; Manufacturing Industries &amp; Trades; TEC067000 Technology &amp; Engineering / Signals &amp; Signal Processing</t>
  </si>
  <si>
    <t>Additive manufacturing and subtractive manufacturing offer numerous advantages in the production of single and multiple components. They provide incomparable design independence and are used to fabricate products in several industries: e.g. aeronautic, automotive, biomedical, etc. This book presents the most recent developments in several areas, including selective laser sintering, electron beam melting, and precise cutting and drilling.</t>
  </si>
  <si>
    <t>J. Paulo Davim, Aveiro, Portugal</t>
  </si>
  <si>
    <t>The Audible Past</t>
  </si>
  <si>
    <t>Cultural Origins of Sound Reproduction</t>
  </si>
  <si>
    <t>Sterne, Jonathan</t>
  </si>
  <si>
    <t>Duke University Press</t>
  </si>
  <si>
    <t>History of Engineering</t>
  </si>
  <si>
    <t xml:space="preserve"> TEC000000 Technology &amp; Engineering / General; TEC056000 Technology &amp; Engineering / History</t>
  </si>
  <si>
    <t>The Audible Past explores the cultural origins ofsound reproduction. It describes a distinctive sound culture that gave birth to thesound recording and the transmission devices so ubiquitous in modern life. With anear for the unexpected, scholar and musician Jonathan Sterne uses the technologicaland cultural precursors of telephony, phonography, and radio as an entry point intoa history of sound in its own right. Sterne studies the constantly shifting boundarybetween phenomena organized as  sound  and  not sound.  In The AudiblePast, this history crisscrosses the liminal regions between bodies andmachines, originals and copies, nature and culture, and life anddeath.Blending cultural studies and the history of communicationtechnology, Sterne follows modern sound technologies back through a historicallabyrinth. Along the way, he encounters capitalists and inventors, musicians andphilosophers, embalmers and grave robbers, doctors and patients, deaf children andtheir teachers, professionals and hobbyists, folklorists and tribal singers.The Audible Past tracks the connections between the history ofsound and the defining features of modernity: from developments in medicine,physics, and philosophy to the tumultuous shifts of industrial capitalism,colonialism, urbanization, modern technology, and the rise of a new middleclass.A provocative history of sound, The AudiblePast challenges theoretical commonplaces such as the philosophicalprivilege of the speaking subject, the visual bias in theories of modernity, andstatic descriptions of nature. It will interest those in cultural studies, media andcommunication studies, the new musicology, and the history oftechnology.</t>
  </si>
  <si>
    <t>List of Figures ixList of Abbreviations for Archival and OtherHistorical Materials Cited xiAcknowledgmentsxiiiHello! 11. Machines to Hear for Them312. Techniques of Listening 873. AudibleTechnique and Media 1374. Plastic Aurality: Technologies intoMedia 1795. The Social Genesis of Sound Fidelity2156. A Resonant Tomb 287Conclusion: AudibleFutures 335Notes 353Bibliography415Index 437</t>
  </si>
  <si>
    <t xml:space="preserve"> [Sterne’s] prose moves gracefully and nimbly beneath theacademic robes. . . and the topic is so intimately connected to the way weexperience the world around us that it can’t help resonating. . . . Forget what youthink you know about ours being a visual culture, in which sight is the privilegedsense.  - Ruth Walker, Christian ScienceMonitor [A]stimulating and provocative work. . . . Sterne excels as a writer. . . . [T]his bookwill amply reward readers who want a broader perspective on the culture of sound.Sterne's book will no doubt reach the wide readership it deserves.  - DavidHochfelder, Business HistoryReview [P]rovocative.. . . Sterne breaks new ground, focusing on the need to understand sound andlistening as issues of history.  - Leon Botstein, Los AngelesTimes“JonathanSterne’s The Audible Past boldly stakes out a largely neglectedbut important topic, the history of sound in modern life.”—John Durham Peters,author of Speaking into the Air: A History of the Idea ofCommunication”JonathanSterne’s The Audible Past has come along to set the recordstraight on the cultural origins of sounds and systems, on machines and themechanisms of culture. He’s come here to give us the lowdown on how the technologyevolved. Think of the book as a kind of sonic map of the origins of the way welisten to things around us, as a primer for the sonically perplexed.”—Paul D. Millera.k.a. Dj Spooky that SubliminalKid [E]xcellent. . . . [A]critical and long-overdue intervention. . . . [B]rilliant. . . . Sterne's researchis wide ranging and impressive. . . . This is a book that all scholars of soundshould read, to overturn some of our neat assumptions about sound and itste</t>
  </si>
  <si>
    <t>Jonathan Sterne teaches in the Department of Communication andthe Program for Cultural Studies at the University of Pittsburgh. He writes aboutmedia, technology, and the politics of culture, and is codirector of the onlinemagazine Bad Subjects: Political Education for EverydayLife.</t>
  </si>
  <si>
    <t>5G</t>
  </si>
  <si>
    <t>An Introduction to the 5th Generation Mobile Networks</t>
  </si>
  <si>
    <t>Trick, Ulrich</t>
  </si>
  <si>
    <t>Information Technology</t>
  </si>
  <si>
    <t xml:space="preserve"> COM032000 COMPUTERS / Information Technology; TEC009000 Technology &amp; Engineering / Engineering (General)</t>
  </si>
  <si>
    <t>With 5G, telecommunications networks have entered a new phase. 5G mobile networks use unique concepts and technologies to deliver current and future applications across a wide spectrum, from high bit-rate smartphones to high-availability car-to-x and mass IoT applications.  This book on 5G technology starts with the evolution of mobile networks to 5G. It then addresses basic concepts and technologies such as NGN, IMS, virtualization with NFV and MEC, SDN, and Service Function Chaining.  The 5G environment is comprehensively presented, starting with use cases and usage scenarios and moving on to concrete requirements, as well as the standardization at ITU and especially 3GPP, including regulation.  In this context, the 5G system design, the 5G access networks with their high-performance transmission technology, and the core network with the innovative concepts of Service Based Architecture and Network Slicing play a significant role. A 5G system is presented here in an integrated view, rounded off by an overview of all relevant IT security aspects.  The overall view is concluded by looking at the environmental influences of electromagnetic radiation and the energy and raw material resources requirements. Furthermore, the future development of 5G up to 6G is outlined.  The book's main objective is to provide people interested in 5G technology and application scenarios with a well-founded knowledge for an introduction to 5G and encourage further discussion of this topic. The target audience is generally technically interested persons, mostly employees of public and private network operators. This book should be of particular interest, especially within the IT departments of potential 5G user companies, and of course, among computer science and electrical engineering students.</t>
  </si>
  <si>
    <t>Ulrich Trick, Frankfurt University of Applied Sciences</t>
  </si>
  <si>
    <t>Vehicle Technology</t>
  </si>
  <si>
    <t>Technical foundations of current and future motor vehicles</t>
  </si>
  <si>
    <t>Schramm, Dieter / Hesse, Benjamin / Maas, Niko / Unterreiner, Michael</t>
  </si>
  <si>
    <t>Mechatronics and Automotive</t>
  </si>
  <si>
    <t xml:space="preserve"> SCI000000 SCIENCE / General; TEC009090 Technology &amp; Engineering / Automotive</t>
  </si>
  <si>
    <t>The motor vehicle technology covered in this book has become in the more than 125 years of its history in many aspects an extremely complex and, in many areas of engineering science .Motor vehicles must remain functional under harsh environmental conditions and extreme continuous loads and must also be reliably brought into a safe state even in the event of a failure by a few trained operators.The automobile is at the same time a mass product, which must be produced in millions of pieces and at extremely low cost. In addition to the fundamentals of current vehicle systems, the book also provides an overview of future developments such as, for example, in the areas of electromobility, alternative drives and driver assistance systems. The basis for the book is a series of lectures on automotive engineering, which has been offered by the first-named author at the University of Duisburg-Essen for many years.   Starting from classical systems in the automobile, the reader is given a systemic view of modern motor vehicles. In addition to the pure basic function, the modeling of individual (sub-) systems is also discussed. This gives the reader a deep understanding of the underlying principles. In addition, the book with the given models provides a basis for the practical application in the area of ​​simulation technology and thus achieves a clear added value against books, which merely explain the function of a system without entering into the modeling.On the basis of today's vehicle systems we will continue to look at current and future systems. In addition to the state-of-the-art, the reader is thus taught which topics are currently dominant in research and which developments can be expected for the future. In particular, a large number of practical examples are provided directly from the vehicle industry. Especially for students of vehicle-oriented study courses and lectures, the book thus enables an optimal preparation for possible future</t>
  </si>
  <si>
    <t>Dieter Schramm, Benjamin Hesse, Niko Maas, University of Duisburg, Michael Unterreiner, Porsche AG, Weissach, Germany.</t>
  </si>
  <si>
    <t>Control of Spacecraft and Aircraft</t>
  </si>
  <si>
    <t>Bryson, Arthur E.</t>
  </si>
  <si>
    <t>Aeronautics &amp; Astronautics</t>
  </si>
  <si>
    <t xml:space="preserve"> TEC002000 Technology &amp; Engineering / Aeronautics &amp; Astronautics</t>
  </si>
  <si>
    <t>Here a leading researcher provides a comprehensive treatment of the design of automatic control logic for spacecraft and aircraft. In this book Arthur Bryson describes the linear-quadratic-regulator (LQR) method of feedback control synthesis, which coordinates multiple controls, producing graceful maneuvers comparable to those of an expert pilot. The first half of the work is about attitude control of rigid and flexible spacecraft using momentum wheels, spin, fixed thrusters, and gimbaled engines. Guidance for nearly circular orbits is discussed. The second half is about aircraft attitude and flight path control. This section discusses autopilot designs for cruise, climb-descent, coordinated turns, and automatic landing. One chapter deals with controlling helicopters near hover, and another offers an introduction to the stabilization of aeroelastic instabilities. Throughout the book there is a strong emphasis on the mathematical modeling necessary for designing a good feedback control system. The appendixes summarize analysis of linear dynamic systems, synthesis of analog and digital feedback control, simulation, and modeling of flexible vehicles.</t>
  </si>
  <si>
    <t>The text reads very smoothly, and I found it very well edited. . . . I very much enjoyed reading it and find it a welcome addition to the available dynamics and control texts.</t>
  </si>
  <si>
    <t>Arthur E. Bryson, Jr., is Paul Pigott Professor of Engineering at Stanford University. Coauthor, with Y. C. Ho, of Applied Optimal Control (Blaisdell/ Hemisphere), he is a member of the National Academy of Engineering and the National Academy of Sciences.</t>
  </si>
  <si>
    <t>ESSE 2017</t>
  </si>
  <si>
    <t>Proceedings of the International Conference on Environmental Science and Sustainable EnergyEd.by ZhaoYang Dong</t>
  </si>
  <si>
    <t>Wang, Yong</t>
  </si>
  <si>
    <t>De Gruyter Proceedings</t>
  </si>
  <si>
    <t>Energy Engineering</t>
  </si>
  <si>
    <t xml:space="preserve"> SCI024000 SCIENCE / Energy; SCI026000 SCIENCE / Environmental Science (see also Chemistry / Environmental); TEC009010 Technology &amp; Engineering / Chemical &amp; Biochemical; TEC021000 Technology &amp; Engineering / Materials Science / General; TEC031010 Technology &amp; Engineering / Power Resources / Alternative &amp; Renewable</t>
  </si>
  <si>
    <t>Environmental science is an interdisciplinary academic field that integrates physical-, biological-, and information sciences to study and solve environmental problems. ESSE - The International Conference on Environmental Science and Sustainable Energy provides a platform for experts, professionals, and researchers to share updated information and stimulate the communication with each other. In 2017 it was held in Suzhou, China June 23-25, 2017.</t>
  </si>
  <si>
    <t>ZhaoYang Dong, Sydney</t>
  </si>
  <si>
    <t>Open Access</t>
  </si>
  <si>
    <t>Wave Propagation</t>
  </si>
  <si>
    <t>From Electrons to Photonic Crystals and Left-Handed Materials</t>
  </si>
  <si>
    <t>Soukoulis, Costas M. / Markos, Peter</t>
  </si>
  <si>
    <t xml:space="preserve"> SCI055000 SCIENCE / Physics / General; TEC007000 Technology &amp; Engineering / Electrical</t>
  </si>
  <si>
    <t>This textbook offers the first unified treatment of wave propagation in electronic and electromagnetic systems and introduces readers to the essentials of the transfer matrix method, a powerful analytical tool that can be used to model and study an array of problems pertaining to wave propagation in electrons and photons. It is aimed at graduate and advanced undergraduate students in physics, materials science, electrical and computer engineering, and mathematics, and is ideal for researchers in photonic crystals, negative index materials, left-handed materials, plasmonics, nonlinear effects, and optics.  Peter Markos and Costas Soukoulis begin by establishing the analogy between wave propagation in electronic systems and electromagnetic media and then show how the transfer matrix can be easily applied to any type of wave propagation, such as electromagnetic, acoustic, and elastic waves. The transfer matrix approach of the tight-binding model allows readers to understand its implementation quickly and all the concepts of solid-state physics are clearly introduced. Markos and Soukoulis then build the discussion of such topics as random systems and localized and delocalized modes around the transfer matrix, bringing remarkable clarity to the subject. Total internal reflection, Brewster angles, evanescent waves, surface waves, and resonant tunneling in left-handed materials are introduced and treated in detail, as are important new developments like photonic crystals, negative index materials, and surface plasmons. Problem sets aid students working through the subject for the first time.</t>
  </si>
  <si>
    <t>I strongly recommend this volume for undergraduate students, graduate students, and researchers alike. It is very carefully prepared and offers insights into numerous aspects of wave propagation, from standard problems of quantum theory to topics of today's research. In particular, the graphical supplements allow for an easy comprehension of the theoretical considerations. For students, the book is a profitable amendment to standard treatises on quantum theory, electrodynamics, and solid state physics. Researchers will enjoy the succinct presentation of a variety of topics from a unified point of view, and, last but not least, professors will be able to extract new ideas (and some exercises) for their lectures from this remarkable volume.---Ulrich Eckern, Annalen der Physik A completely unique and unified treatment of wave propagation in electronic and electromagnetic systems. For a first-year graduate student studying either electromagnetics or solid-state physics, this will be a very educational and important reference. The book is extremely friendly for students working through the subject for the first time. —David R. Smith, Duke UniversityIn this excellent volume, physicists Markoš and Soukoulis treat a wide range of physical phenomenon with a single unifying mathematical matrix method.---M. Coplan, ChoiceThis book is conceptually well-organized and concisely focused in its applications. It also has numerous illustrative problems to give the reader experience with using the techniques. It will undoubtedly emerge as a standard upper-divison undergraduate/graduate text for the teaching of the subject.---David H. Delphenich, Mathematical Reviews This book provides a valuable introduction to wave propagation, taking as its central theme the transfer matrix approach which has proved to be flexible in its application to a variety of problems, ranging from the electronic band structure of solids to studies o</t>
  </si>
  <si>
    <t>Peter Markos is a researcher at the Institute of Physics at the Slovak Academy of Sciences. Costas M. Soukoulis is Distinguished Professor of Physics at Iowa State University and senior physicist at Ames Laboratory. His books include Photonic Band Gap Materials and Photonic Crystals and Light Localization in the Twenty-First Century.</t>
  </si>
  <si>
    <t>Geodesy</t>
  </si>
  <si>
    <t>24 x 17</t>
  </si>
  <si>
    <t>Signal Processing</t>
  </si>
  <si>
    <t>Complex Deterrence</t>
  </si>
  <si>
    <t>Strategy in the Global Age</t>
  </si>
  <si>
    <t>Paul, T. V. / Wirtz, James J. / Morgan, Patrick M.</t>
  </si>
  <si>
    <t>University of Chicago Press</t>
  </si>
  <si>
    <t xml:space="preserve"> POL012000 POLITICAL SCIENCE / Security (National &amp; International); TEC000000 Technology &amp; Engineering / General; TEC025000 Technology &amp; Engineering / Military Science</t>
  </si>
  <si>
    <t>As the costs of a preemptive foreign policy in Iraq have become clear, strategies such as containment and deterrence have been gaining currency among policy makers. This comprehensive book offers an agenda for the contemporary practice of deterrence—especially as it applies to nuclear weapons—in an increasingly heterogeneous global and political setting.Moving beyond the precepts of traditional deterrence theory, this groundbreaking volume offers insights for the use of deterrence in the modern world, where policy makers may encounter irrational actors, failed states, religious zeal, ambiguous power relationships, and other situations where the traditional rules of statecraft do not apply. A distinguished group of contributors here examines issues such as deterrence among the Great Powers the problems of regional and nonstate actors and actors armed with chemical, biological, and nuclear weapons. Complex Deterrence will be a valuable resource for anyone facing the considerable challenge of fostering security and peace in the twenty-first century.</t>
  </si>
  <si>
    <t>List of Figures and TablesAcknowledgementsI  Introduction1 Complex Deterrence: An Introduction 1 T. V. PaulII Deterrence and its Challenges2 Three Items in One: Deterrence as Concept, Research Program, and Political Issue Jeffrey W. Knopf3 Rational Deterrence against “Irrational” Adversaries? No Common Knowledge Janice SteinIII Deterrence and Nonstate Actors4 Complex Deterrence in the Asymmetric-Warfare Era Emanuel Adler5 Deterring Nuclear Terrorists S. Paul KapurIV Deterrence and Smaller Powers6 Deterrence, Rogue States, and the U.S. Policy Robert Jervis7 Collective-Actor Deterrence Patrick M. Morgan8 Complexity of Deterrence among New Nuclear States: The India-Pakistan Case&amp;n</t>
  </si>
  <si>
    <t>“This book is a valuable antidote to some of the more glib and prematurely pessimistic statements that get circulated about ‘the end of deterrence as we know it.’ Quite comprehensive on the theories and modes of deterrence, it is valuable for drawing together both political scientists and policy makers.”— George Quester, University of Maryland“The use of deterrence to prevent war did not go away at the end of the Cold War it just became more complex. This valuable book provides new insights from psychology, political science, and history to illuminate the difficulties of using deterrence against terrorists, new states with nuclear weapons, and great powers in an age of globalization.”— Scott D. Sagan, Stanford University“Deterrence and compellence are widely used strategies in the post-Cold War world, and this is the most sophisticated attempt by far to determine who embraces these strategies, in what circumstances and to what effect.The essays draw on traditional and recent developments in deterrence theory and are sensitive to empirical and psychological critiques.Policymakers and scholars alike have much to learn from this thoughtful volume.”— Richard Ned Lebow, James O. Freedman Presidential Professor of Government, Dartmouth College</t>
  </si>
  <si>
    <t>T. V. Paul is James McGill Professor of International Relations at McGill University.Patrick M. Morgan is professor of political science and the Tierney Chair in Peace and Conflict Studies at the University of California, Irvine.James J. Wirtz is acting dean at the School of International Graduate Studies and professor of national security studies at the Naval Postgraduate School.</t>
  </si>
  <si>
    <t>Photogrammetry</t>
  </si>
  <si>
    <t>Geometry from Images and Laser Scans</t>
  </si>
  <si>
    <t>Kraus, Karl</t>
  </si>
  <si>
    <t>160</t>
  </si>
  <si>
    <t xml:space="preserve"> SCI000000 SCIENCE / General; SCI030000 SCIENCE / Earth Sciences / Geography; SCI031000 SCIENCE / Earth Sciences / Geology; SCI032000 SCIENCE / Physics / Geophysics; SCI048000 SCIENCE / Earth Sciences / Mineralogy; SCI081000 SCIENCE / Earth Sciences / Hydrology; TEC067000 Technology &amp; Engineering / Signals &amp; Signal Processing</t>
  </si>
  <si>
    <t>This textbook deals with the basics and methods of photogrammetry and laser scanning which are used to determine the form and location of objects, with measurements provided by sensors placed in air planes as well as on terrestrial platforms. Many examples and exercises with solutions are included.  Photogrammetry, Laserscanning.</t>
  </si>
  <si>
    <t>Karl Kraus †,ehemals Technische Universität Wien, Österreich.</t>
  </si>
  <si>
    <t>Success through Failure</t>
  </si>
  <si>
    <t>The Paradox of Design</t>
  </si>
  <si>
    <t>Petroski, Henry</t>
  </si>
  <si>
    <t>Princeton Science Library</t>
  </si>
  <si>
    <t>92</t>
  </si>
  <si>
    <t xml:space="preserve"> SCI034000 SCIENCE / History; TEC009020 Technology &amp; Engineering / Civil / General; TEC016000 Technology &amp; Engineering / Industrial Design / General</t>
  </si>
  <si>
    <t>Design pervades our lives. Everything from drafting a PowerPoint presentation to planning a state-of-the-art bridge embodies this universal human activity. But what makes a great design? In this compelling and wide-ranging look at the essence of invention, distinguished engineer and author Henry Petroski argues that, time and again, we have built success on the back of failure--not through easy imitation of success. Success through Failure shows us that making something better--by carefully anticipating and thus averting failure--is what invention and design are all about. Petroski explores the nature of invention and the character of the inventor through an unprecedented range of both everyday and extraordinary examples--illustrated lectures, child-resistant packaging for drugs, national constitutions, medical devices, the world's tallest skyscrapers, long-span bridges, and more. Stressing throughout that there is no surer road to eventual failure than modeling designs solely on past successes, he sheds new light on spectacular failures, from the destruction of the Tacoma Narrows Bridge in 1940 and the space shuttle disasters of recent decades, to the collapse of the World Trade Center in 2001.  Petroski also looks at the prehistoric and ancient roots of many modern designs. The historical record, especially as embodied in failures, reveals patterns of human social behavior that have implications for large structures like bridges and vast organizations like NASA. Success through Failure--which will fascinate anyone intrigued by design, including engineers, architects, and designers themselves--concludes by speculating on when we can expect the next major bridge failure to occur, and the kind of bridge most likely to be involved.</t>
  </si>
  <si>
    <t>[An] engaging and readable book. . . . Petroski uses countless interesting case histories to show how failure motivates technological advancement. . . . I recommend you keep a copy of Petroski's book on hand and flip through it next time you're feeling seduced by success.---Steven Cass, IEEE SpectrumThe moral Petroski draws--success breeds hubris and catastrophe, failure nurtures humility and insight—is worth pondering.An excellent read.Success through Failureis insightful and accessible.---J. M. Ottino, Nature This most readable book presents design from an engineer's point of view its author is one of the masters of this approach. It will enrich engineers' understanding of their profession's heritage and tools, and help nonengineers see everything from slide shows to skyscrapers in new ways. —Edward Tenner, author of Our Own Devices and Why Things Bite BackPetroski tells iconic tales to demonstrate that mistakes are not obnoxious by-products of innovation but fundamental clues to the ideal.From ancient Roman engineers dismayed at the failure of stone-arch bridges to twenty-first-century American architects stunned by the collapse of the Twin Towers, designers have frequently learned valuable principles through hard tutelage. Lucid and concise, this study invites nonspecialists to share in the challenge of trial-and-error engineering.---Bryce Christensen, , BooklistFrom [Henry Petroski's] vantage point, failures in design and construction present perfect teaching opportunities. They are object lessons in the history and practice and beauty of engineering.---Cornelia Dean, The New York Times Success through Failure is an insightful and accessible foray into design. The book is a page-turner, with an intensity that builds as you read. I found myself waiting for discussions of various topics—from the Tacoma Narrows Bridge to the space shuttle—only to fin</t>
  </si>
  <si>
    <t>Henry Petroski is the Aleksandar S. Vesic Professor of Civil Engineering and professor of history at Duke University. His books include The Road Taken: The History and Future of America's Infrastructure and The House with Sixteen Handmade Doors: A Tale of Architectural Choice and Craftsmanship.</t>
  </si>
  <si>
    <t>Made to Break</t>
  </si>
  <si>
    <t>Technology and Obsolescence in America</t>
  </si>
  <si>
    <t>Slade, Giles</t>
  </si>
  <si>
    <t>Harvard University Press</t>
  </si>
  <si>
    <t xml:space="preserve"> TEC052000 Technology &amp; Engineering / Social Aspects</t>
  </si>
  <si>
    <t>Made to Break is a history of twentieth-century technology as seen through the prism of obsolescence. Giles Slade explains how disposability was a necessary condition for America's rejection of tradition and our acceptance of change and impermanence. This book gives us a detailed and harrowing picture of how, by choosing to support ever-shorter product lives, we may well be shortening the future of our way of life as well.</t>
  </si>
  <si>
    <t>ContentsIntroduction1 Repetitive Consumption2 The Annual Model Change3 Hard Times4 Radio, Radio5 The War and Postwar Progress6 The Fifties and Sixties7 Chips8 Weaponizing Planned Obsolescence9 Cell Phones and E-WasteNotesAcknowledgmentsIndex</t>
  </si>
  <si>
    <t>Sustainable Products</t>
  </si>
  <si>
    <t>Life Cycle Assessment, Risk Management, Supply Chains, Eco-Design</t>
  </si>
  <si>
    <t>Has, Michael</t>
  </si>
  <si>
    <t xml:space="preserve"> BUS008000 BUSINESS &amp; ECONOMICS / Business Ethics; SCI000000 SCIENCE / General; TEC009010 Technology &amp; Engineering / Chemical &amp; Biochemical; TEC021000 Technology &amp; Engineering / Materials Science / General; TEC040000 Technology &amp; Engineering / Technical &amp; Manufacturing Industries &amp; Trades</t>
  </si>
  <si>
    <t>Sustainable production presented from an overarching perspective. The book provides information on the identification and assessment of footprints, concepts of sustainability practice in manufacturing companies, stakeholder management and communication. For the reader    practical examples permit the analysis of the current situation and emerging developments.     the current technical status of footprint analysis according to the Green House Gas Protocol is displayed.    case studies with a focus on the manufacturing industry are discussed.</t>
  </si>
  <si>
    <t>Michael Has, Université Grenoble Alpes, Institut Polytechnique Grenoble PAGORA, International School for Biomaterials, Grenoble, France.</t>
  </si>
  <si>
    <t>Just War Tradition and the Restraint of War</t>
  </si>
  <si>
    <t>A Moral and Historical Inquiry</t>
  </si>
  <si>
    <t>Johnson, James Turner</t>
  </si>
  <si>
    <t>644</t>
  </si>
  <si>
    <t xml:space="preserve"> TEC025000 Technology &amp; Engineering / Military Science</t>
  </si>
  <si>
    <t>In this volume, a sequel to Ideology, Reason, and the Limitation of War, James Turner Johnson continues his reconstruction of the history of just war tradition by analyzing significant individual thinkers, concepts, and events that influenced its development from the mid-eighteenth century to the present.Originally published in 1981.The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</si>
  <si>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Things Fall Together</t>
  </si>
  <si>
    <t>A Guide to the New Materials Revolution</t>
  </si>
  <si>
    <t>Tibbits, Skylar</t>
  </si>
  <si>
    <t>Materials Engineering</t>
  </si>
  <si>
    <t xml:space="preserve"> DES009000 DESIGN / Industrial; DES011000 DESIGN / Product; SCI000000 SCIENCE / General; TEC021000 Technology &amp; Engineering / Materials Science / General; TEC052000 Technology &amp; Engineering / Social Aspects</t>
  </si>
  <si>
    <t>From the visionary founder of the Self-Assembly Lab at MIT, a manifesto for the dawning age of active materialsThings in life tend to fall apart. Cars break down. Buildings fall into disrepair. Personal items deteriorate. Yet today's researchers are exploiting newly understood properties of matter to program materials that physically sense, adapt, and fall together instead of apart. These materials open new directions for industrial innovation and challenge us to rethink the way we build and collaborate with our environment. Things Fall Together is a provocative guide to this emerging, often mind-bending reality, presenting a bold vision for harnessing the intelligence embedded in the material world.Drawing on his pioneering work on self-assembly and programmable material technologies, Skylar Tibbits lays out the core, frequently counterintuitive ideas and strategies that animate this new approach to design and innovation. From furniture that builds itself to shoes printed flat that jump into shape to islands that grow themselves, he describes how matter can compute and exhibit behaviors that we typically associate with biological organisms, and challenges our fundamental assumptions about what physical materials can do and how we can interact with them. Intelligent products today often rely on electronics, batteries, and complicated mechanisms. Tibbits offers a different approach, showing how we can design simple and elegant material intelligence that may one day animate and improve itself—and along the way help us build a more sustainable future.Compelling and beautifully designed, Things Fall Together provides an insider's perspective on the materials revolution that lies ahead, revealing the spectacular possibilities for designing active materials that can self-assemble, collaborate, and one day even evolve and design on their own.</t>
  </si>
  <si>
    <t xml:space="preserve"> Much like how material innovation in vacuum tubes and transistors paved the way for Moore's law in electronics and computing at a nano scale, Tibbits's Things Fall Together lays a road map for exponential improvements in the logic and functionality of everyday materials at a macro scale. —Gihan Amarasiriwardena, Ministry of Supply In Skylar Tibbits's ideal world, roads, buildings, and objects are tingling, made of active materials whose particles and units bind and unbind and recombine in mesmerizing harmony. There is little to no waste, an endless trove of new forms and solutions, and the ability to test and perfect along the way. I want to go there. —Paola Antonelli, senior curator of architecture and design and director of research and development, Museum of Modern Art This engaging and well-written book will inspire designers, engineers, and anyone who enjoys popular science, and is sure to stimulate research in the broader scientific community. —Nikolaus Correll, University of Colorado Boulder In this book, Tibbits proposes a future where artificial intelligence is not an end in itself but an embodied feature of the products that we make. It is a future that is more humane precisely because of the shared tactility and materiality of stuff. There is no doubt in my mind that the future of materials science lies in the development of the types of animate matter described in this book. —Mark Miodownik, author of Stuff Matters Things Fall Together is a revolutionary book that helps us see into the future. Skylar Tibbits provides new design possibilities that rely on biological principles to activate materials into self-assembly. His pioneering approach is exactly what we need for Mars exploration and other space missions. —Dava Newman, Apollo Professor of Aeronautics and Astronautics at MIT and former NASA Deputy Administrator This book offers invaluable insights into a highly influential body o</t>
  </si>
  <si>
    <t>Skylar Tibbits is founder and codirector of the Self-Assembly Lab and Associate Professor of Design Research in the Department of Architecture at the Massachusetts Institute of Technology. His books include Active Matter and Self-Assembly Lab: Experiments in Programming Matter. He lives in Boston. Website selfassemblylab.mit.edu Twitter @SkylarTibbits Instagram @skylartibbits</t>
  </si>
  <si>
    <t>The Fundamentals of Electrical Engineering</t>
  </si>
  <si>
    <t>for Mechatronics</t>
  </si>
  <si>
    <t>Hüning, Felix</t>
  </si>
  <si>
    <t xml:space="preserve"> TEC007000 Technology &amp; Engineering / Electrical</t>
  </si>
  <si>
    <t>This book covers the basic principles of electrical engineering. The depth of content and presentation is intended for students in the field of mechatronics, especially those with a background in mechanics or mechanical engineering. In addition to theoretical sections and practical applications, the textbook offers numerous practice exercises to apply and deepen the student's learning.</t>
  </si>
  <si>
    <t>Prof. Dr. Felix Hüning, Professor für Allgemeine Fahrzeugsysteme und Grundlagen der Elektrotechnik an der FH Aachen.</t>
  </si>
  <si>
    <t>Space Technology</t>
  </si>
  <si>
    <t>A Compendium for Space Engineering</t>
  </si>
  <si>
    <t xml:space="preserve">Kowalski, Matthias B.  / Mütsch, Thomas F. </t>
  </si>
  <si>
    <t>2190</t>
  </si>
  <si>
    <t xml:space="preserve"> SCI065000 SCIENCE / Mechanics / Thermodynamics; TEC009010 Technology &amp; Engineering / Chemical &amp; Biochemical; TEC009090 Technology &amp; Engineering / Automotive</t>
  </si>
  <si>
    <t>This textbook is a compendium for further education of students and professionals in aerospace industry. It covers the fundamentals of aerospace and explains the details of technical implementations. These are organised in the border area of technical feasibility. The authors discuss constraints of space flight and key elements of rocket motors and power supply in more detail. The accessibility of the celestial bodies is tabulated and documented in the outlook chapter, in which the largest vision of space flight, humans to Mars, is explained. From the content:Historical BackgroundBasic PrinciplesPropulsion SystemsMissionsEnergy SourcesMaterials and LubricantsProcessesProductsProjects and PayloadsLaunch SitesEnvironmental and Boundary ConditionsConclusions and OutlookAppendix with an extensive collection of formulas</t>
  </si>
  <si>
    <t>Historical Background Basic Principles Propulsion Systems Missions Energy Sources Energy Storage Materials and Lubricants Processes Products Projects and Payloads Launch Sites of Manned and Unmanned Missions Environmental and Boundary Conditions Conclusions and Outlook Appendix</t>
  </si>
  <si>
    <t>Thomas F. Mütsch, Matthias B. Kowalski, Lindau.</t>
  </si>
  <si>
    <t>Aircraft Dynamics and Automatic Control</t>
  </si>
  <si>
    <t>McRuer, Duane T. / Graham, Dunstan / Ashkenas, Irving</t>
  </si>
  <si>
    <t>740</t>
  </si>
  <si>
    <t>Aeronautical engineers concerned with the analysis of aircraft dynamics and the synthesis of aircraft flight control systems will find an indispensable tool in this analytical treatment of the subject. Approaching these two fields with the conviction that an understanding of either one can illuminate the other, the authors have summarized selected, interconnected techniques that facilitate a high level of insight into the essence of complex systems problems. These techniques are suitable for establishing nominal system designs, for forecasting off-nominal problems, and for diagnosing the root causes of problems that almost inevitably occur in the design process. A complete and self-contained work, the text discusses the early history of aircraft dynamics and control, mathematical models of linear system elements, feedback system analysis, vehicle equations of motion, longitudinal and lateral dynamics, and elementary longitudinal and lateral feedback control. The discussion concludes with such topics as the system design process, inputs and system performance assessment, and multi-loop flight control systems.Originally published in 1974.The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</si>
  <si>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Reviews in detail the aerodynamics and mathematical models for predicting longitudinal/lateral aircraft stability and control.</t>
  </si>
  <si>
    <t>Control Engineering</t>
  </si>
  <si>
    <t>Sun, Jing</t>
  </si>
  <si>
    <t xml:space="preserve"> SCI018000 SCIENCE / Mechanics / Dynamics; SCI041000 SCIENCE / Mechanics / General; TEC007000 Technology &amp; Engineering / Electrical; TEC040000 Technology &amp; Engineering / Technical &amp; Manufacturing Industries &amp; Trades</t>
  </si>
  <si>
    <t>The book introduces the fundamentals (principle, structure, characteristics, classification etc.) of control systems. The dynamic behavior are also illustrated in detail. The authors also present the time/ frequency/stability/error response analyses of control system. This book is an essential reference for graduate students, scientists and practitioner in the research fields of mechanical and electrical engineering.</t>
  </si>
  <si>
    <t>Professor Jing Sun School of Mechanical Engineering Dalian University of Technology China</t>
  </si>
  <si>
    <t>Rapid Prototyping, Rapid Tooling and Reverse Engineering</t>
  </si>
  <si>
    <t>From Biological Models to 3D Bioprinters</t>
  </si>
  <si>
    <t xml:space="preserve">Davim, J. Paulo / Kumar, Kaushik / Zindani, Divya </t>
  </si>
  <si>
    <t>5</t>
  </si>
  <si>
    <t xml:space="preserve"> TEC008000 Technology &amp; Engineering / Electronics / General; TEC009070 Technology &amp; Engineering / Mechanical; TEC018000 Technology &amp; Engineering / Industrial Technology; TEC020000 Technology &amp; Engineering / Manufacturing; TEC021000 Technology &amp; Engineering / Materials Science / General; TEC040000 Technology &amp; Engineering / Technical &amp; Manufacturing Industries &amp; Trades</t>
  </si>
  <si>
    <t>This book introduces the role of Rapid Prototyping Techniques within the product development phase. It deals with the concept, origin, and working cycle of Rapid Prototyping Processes with emphasis on the applications. Apart from elaboration of engineering and non-engineering applications, it highlights recent applications like Bio-Medical Models for Surgical Planning, Molecular Models, Architectural Models, Sculptured Models, Psycho-Analysis Models. Special emphasis has been provided to the technique of generating human organs from live cells/tissues of the same human named 3D BIO PRINTERS. As the Rapid Prototyping Techniques are for tailor made products and not for mass manufacturing hence the book also elaborates on the mass manufacturing of rapid prototyped products. This includes casting and rapid tooling. The book concludes with Reverse Engineering and the role played by Rapid Prototyping Techniques towards the same. With globalization of market and advances in science and technology, the life span of products has shortened considerably. For early realization of products and short development period, engineers and researchers are constantly working together for more and more efficient and effective solutions. The most effective solution identified has been usage of computers in both designing and manufacturing. This gave birth to the nomenclatures CAD (Computer Aided Designing) and CAM (Computer aided Manufacturing). This was the initiation that ensured short product development and realization period. Researchers coined the concept as Rapid Prototyping. In contrast to Prototyping, Rapid prototyping is a group of techniques used to quickly fabricate a scale model of a physical part or assembly using three-dimensional computer aided design (CAD) data. Construction of the part or assembly is usually done using 3D printing or  additive or subtractive layer manufacturing  technology. T</t>
  </si>
  <si>
    <t>Kaushik Kumar, Birla IOT, India. Divya Zindani, Silchar NIT, India. J. Paulo Davim, University of Aveiro, Portugal.</t>
  </si>
  <si>
    <t>Thermodynamics</t>
  </si>
  <si>
    <t>A Dynamical Systems Approach</t>
  </si>
  <si>
    <t>Haddad, Wassim M. / Nersesov, Sergey G. / Chellaboina, VijaySekhar</t>
  </si>
  <si>
    <t>Princeton Series in Applied Mathematics</t>
  </si>
  <si>
    <t>23</t>
  </si>
  <si>
    <t xml:space="preserve"> SCI065000 SCIENCE / Mechanics / Thermodynamics</t>
  </si>
  <si>
    <t>This book places thermodynamics on a system-theoretic foundation so as to harmonize it with classical mechanics. Using the highest standards of exposition and rigor, the authors develop a novel formulation of thermodynamics that can be viewed as a moderate-sized system theory as compared to statistical thermodynamics. This middle-ground theory involves deterministic large-scale dynamical system models that bridge the gap between classical and statistical thermodynamics. The authors' theory is motivated by the fact that a discipline as cardinal as thermodynamics--entrusted with some of the most perplexing secrets of our universe--demands far more than physical mathematics as its underpinning. Even though many great physicists, such as Archimedes, Newton, and Lagrange, have humbled us with their mathematically seamless eurekas over the centuries, this book suggests that a great many physicists and engineers who have developed the theory of thermodynamics seem to have forgotten that mathematics, when used rigorously, is the irrefutable pathway to truth. This book uses system theoretic ideas to bring coherence, clarity, and precision to an extremely important and poorly understood classical area of science.</t>
  </si>
  <si>
    <t xml:space="preserve"> This is an original contribution to the important, but very diverse, field of thermodynamics. The book's self-contained system-theoretic approach makes it accessible to a wide audience of readers. —Jan Willems, University of GronigenWassim Haddad, Winner of the 2014 Pendray Aerospace Literature Award, American Institute of Aeronautics and AstronauticsThis is an original theory with many attractive features and which captures the known statements from classical thermodynamics, avoiding at the same time imprecise formulations. The techniques are based on dynamical systems and control theory, which is unusual in the field, but the presentation is precise and well crafted.---Manuel Portilheiro, Mathematical ReviewsThe mathematical approach taken by the authors, as originally initiated by C. Caratheodory on the advice of Max Born, results in a book that makes a fundamental contribution to the field. The main emphasis is on the notion of large-scale dynamical systems applied to the multitude of small objects contained in the macroscale description. Indeed, thermodynamics is the dynamics of an extremely large number of objects numbering on the order of Avogadro's number. That some definite results arise from that setting is the marvel of it all.---Gérard A. Maugin, IEEE Control Systems This is a truly original and fundamental contribution to the field of thermodynamics. It will make a lasting contribution to the literature. —Naira Hovakimyan, Virginia Polytechnic Institute and State University</t>
  </si>
  <si>
    <t>Wassim M. Haddad is Professor of Aerospace Engineering at the Georgia Institute of Technology. VijaySekhar Chellaboina is Associate Professor in the Department of Mechanical, Aerospace, and Biomedical Engineering at the University of Tennessee, Knoxville. Sergey G. Nersesov is a Ph.D. student in aerospace engineering at Georgia Institute of Technology.</t>
  </si>
  <si>
    <t>Image Reconstruction</t>
  </si>
  <si>
    <t>Applications in Medical Sciences</t>
  </si>
  <si>
    <t>Zeng, Gengsheng Lawrence</t>
  </si>
  <si>
    <t>5000</t>
  </si>
  <si>
    <t>Bioengineering and Biomedical Engineering</t>
  </si>
  <si>
    <t>Medical Imaging and Radiology</t>
  </si>
  <si>
    <t xml:space="preserve"> COM018000 COMPUTERS / Data Processing; MAT003000 MATHEMATICS / Applied; MED019010 MEDICAL / Diagnostic Imaging / Radiography ; MED080000 MEDICAL / Radiology, Radiotherapy &amp; Nuclear Medicine; TEC067000 Technology &amp; Engineering / Signals &amp; Signal Processing</t>
  </si>
  <si>
    <t>This book introduces the classical and modern image reconstruction technologies. It covers topics in two-dimensional (2D) parallel-beam and fan-beam imaging, three-dimensional (3D) parallel ray, parallel plane, and cone-beam imaging. Both analytical and iterative methods are presented. The applications in X-ray CT, SPECT (single photon emission computed tomography), PET (positron emission tomography), and MRI (magnetic resonance imaging) are discussed. Contemporary research results in exact region-of-interest (ROI) reconstruction with truncated projections, Katsevich’s cone-beam filtered backprojection algorithm, and reconstruction with highly under-sampled data are included.   The last chapter of the book is devoted to the techniques of using a fast analytical algorithm to reconstruct an image that is equivalent to an iterative reconstruction. These techniques are the author’s most recent research results.   This book is intended for students, engineers, and researchers who are interested in medical image reconstruction. Written in a non-mathematical way, this book provides an easy access to modern mathematical methods in medical imaging.  Table of Content:Chapter 1 Basic Principles of Tomography1.1 Tomography1.2 Projection1.3 Image Reconstruction1.4 Backprojection1.5 Mathematical ExpressionsProblemsReferencesChapter 2 Parallel-Beam Image Reconstruction2.1 Fourier Transform2.2 Central Slice Theorem2.3 Reconstruction Algorithms2.4 A Computer Simulation2.5 ROI Reconstruction with Truncated Projections2.6 Mathematical Expressions (The Fourier Transform and Convolution , The Hilbert Transform and the Finite Hilbert Transform , Proof of the Central Slice Theorem, Derivation of the Filtered Backprojection Algorithm , Expression of the Convolution Backprojection Algorithm, Expression of the Radon Inversion Formula ,Derivation of the Backprojection-then-Filtering Algorithm</t>
  </si>
  <si>
    <t xml:space="preserve"> The structure and exposition are very good. Each chapter has a one-page summary that really does capture all the key points of the chapter. There are good explanations of all the scanning methods and how the physics works and how they are implemented. The book gives several alternate algorithms for processing the data, and gives good explanations of their strengths and weaknesses.  MAA Reviews</t>
  </si>
  <si>
    <t>Gengsheng Lawrence Zeng, Weber State University, Odgen, US</t>
  </si>
  <si>
    <t>Steady Aircraft Flight and Performance</t>
  </si>
  <si>
    <t>McClamroch, N. Harris</t>
  </si>
  <si>
    <t xml:space="preserve"> MAT003000 MATHEMATICS / Applied; TEC009000 Technology &amp; Engineering / Engineering (General)</t>
  </si>
  <si>
    <t>This undergraduate textbook offers a unique introduction to steady flight and performance for fixed-wing aircraft from a twenty-first-century flight systems perspective. Emphasizing the interplay between mathematics and engineering, it fully explains the fundamentals of aircraft flight and develops the basic algebraic equations needed to obtain the conditions for gliding flight, level flight, climbing and descending flight, and turning flight. It covers every aspect of flight performance, including maximum and minimum air speed, maximum climb rate, minimum turn radius, flight ceiling, maximum range, and maximum endurance. Steady Aircraft Flight and Performance features in-depth case studies of an executive jet and a general aviation propeller-driven aircraft, and uses MATLAB to compute and illustrate numerous flight performance measures and flight envelopes for each. Requiring only sophomore-level calculus and physics, it also includes a section on translational flight dynamics that makes a clear connection between steady flight and flight dynamics, thereby providing a bridge to further study.  Offers the best introduction to steady aircraft flight and performance  Provides a comprehensive treatment of the full range of steady flight conditions  Covers steady flight performance and flight envelopes, including maximum and minimum air speed, maximum climb rate, minimum turn radius, and flight ceiling  Uses mathematics and engineering to explain aircraft flight  Features case studies of actual aircraft, illustrated using MATLAB  Seamlessly bridges steady flight and translational flight dynamics</t>
  </si>
  <si>
    <t xml:space="preserve"> Steady Aircraft Flight and Performance is very well written, and it contains many useful figures and illustrations. The level of presentation is readily accessible to its intended audience—undergraduate students in aerospace engineering—and the numerous examples and problems help solidify the concepts presented in the book. MATLAB code is included for many problems, facilitating the transition from concepts to computation. —Robert F. Stengel, Princeton University This book is right on the mark. McClamroch's theoretical developments are, as usual, very rigorous and detailed. —Eric Feron, Georgia Institute of Technology</t>
  </si>
  <si>
    <t>N. Harris McClamroch is professor of aerospace engineering at the University of Michigan. He has been an educator and researcher in flight dynamics and control for more than forty years.</t>
  </si>
  <si>
    <t>Wind Energy Harvesting</t>
  </si>
  <si>
    <t>Micro-to-Small Scale Turbines</t>
  </si>
  <si>
    <t>Priya, Shashank / Kishore, Ravi / Stewart, Colin</t>
  </si>
  <si>
    <t>4140</t>
  </si>
  <si>
    <t xml:space="preserve"> SCI003000 SCIENCE / Applied Sciences; SCI024000 SCIENCE / Energy; TEC002000 Technology &amp; Engineering / Aeronautics &amp; Astronautics; TEC009000 Technology &amp; Engineering / Engineering (General); TEC009070 Technology &amp; Engineering / Mechanical; TEC021000 Technology &amp; Engineering / Materials Science / General</t>
  </si>
  <si>
    <t>This book provides the fundamental concepts required for the development of an efficient small-scale wind turbine. For centuries, engineers and scientists have used wind turbines of all shapes and sizes to harvest wind energy. Large-scale wind turbines have been successful at producing great amounts of power when deployed in sites with vast, open space, such as in fi elds or in offshore waters. For environments with limited space, such as dense urban environments, small-scale wind turbines are an attractive alternative for taking advantage of the ubiquity of wind. However, many of today’s tools for aerodynamic design and analysis were originally developed for large-scale turbines and do not scale down to these smaller devices. Arranged in a systematic and comprehensive manner, complete with supporting examples, Wind Energy Harvesting: Micro- To Small-Scale Turbines is a useful reference for undergraduate and graduate level classes on energy harvesting, sustainable energy, and fl uid dynamics, and an introduction to the field for non-technical readers.</t>
  </si>
  <si>
    <t>1. Introduction Current State of Wind EnergyEnergy Policies for Wind Energy 2. Background on Wind Turbines Large vs. Small Scale Wind Turbines  Need for Small Scale Wind Turbines Challenges with Small Scale Wind Turbine Design 3. Components of Small Scale Wind Turbine Rotor Drive Train Generator Auxiliary Components 4. Betz and Schmitz Law for Wind Power Prediction Betz Law Blade Losses Schmitz Law and Rotational Wake 5. Small Scale Wind Turbine Blade Design Blade Element Momentum Theory Development of Design Tool using BEM Theory Use of Computational Fluid Dynamics in Rotor design 6. Diffuser Augmented Small Scale Wind Turbine  Need for Diffuser Augmented Small Scale Wind Turbine  Flow inside the Diffuser Diffuser Design Optimization Pros and Cons 7. Application Areas of Small Scale Wind Turbines Bridge Health</t>
  </si>
  <si>
    <t>Ravi Kishore, Colin Stewart and Shashank Priya, VA Tech, Blacksburg, USA.</t>
  </si>
  <si>
    <t>Medieval Islamic Maps</t>
  </si>
  <si>
    <t>An Exploration</t>
  </si>
  <si>
    <t>Pinto, Karen C.</t>
  </si>
  <si>
    <t xml:space="preserve"> HIS026000 HISTORY / Middle East / General; HIS037010 HISTORY / Medieval; SCI030000 SCIENCE / Earth Sciences / Geography; TEC000000 Technology &amp; Engineering / General; TEC048000 Technology &amp; Engineering / Cartography</t>
  </si>
  <si>
    <t>Hundreds of exceptional cartographic images are scattered throughout medieval and early modern Arabic, Persian, and Turkish manuscript collections. The plethora of copies created around the Islamic world over the course of eight centuries testifies to the enduring importance of these medieval visions for the Muslim cartographic imagination. With Medieval Islamic Maps, historian Karen C. Pinto brings us the first in-depth exploration of medieval Islamic cartography from the mid-tenth to the nineteenth century.Pinto focuses on the distinct tradition of maps known collectively as the Book of Roads and Kingdoms (Kitab al-Masalik wa al-Mamalik, or KMMS), examining them from three distinct angles—iconography, context, and patronage. She untangles the history of the KMMS maps, traces their inception and evolution, and analyzes them to reveal the identities of their creators, painters, and patrons, as well as the vivid realities of the social and physical world they depicted. In doing so, Pinto develops innovative techniques for approaching the visual record of Islamic history, explores how medieval Muslims perceived themselves and their world, and brings Middle Eastern maps into the forefront of the study of the history of cartography.</t>
  </si>
  <si>
    <t>Note on TransliterationChapter 1 Introduction: Ways of Seeing Islamic MapsChapter 2 A Look BackChapter 3 A Sketch of the Islamic Mapping TraditionChapter 4 KMMS World Maps PrimerChapter 5 Iconography of the Encircling OceanChapter 6 Classical and Medieval Encircling OceansChapter 7 The Muslim Baḥr al-MuḥīṭChapter 8 The Beja in Time and SpaceChapter 9 How the Beja Capture ImaginationChapter 10 Meḥmed II and Map PatronageChapter 11 The KMMS Ottoman ClusterChapter 12 Source of the Ottoman ClusterChapter 13 Conclusion: Mundus est immundusAcknowledgmentsNotesBibliographyIndex</t>
  </si>
  <si>
    <t>“Medieval Islamic Mapsis a project of great value and importance: it uses maps as documents of political and cultural history and relates them to changes in other arts. Pinto displays profound knowledge of her sources, excellent contextual awareness, indefatigable scholarship, a keen eye for evidence, suppleness in thought, and fluency in expression. She situates her maps against intercultural influences, political circumstances, and agendas of mapmakers and patrons. Her approach is markedly original compared with existing works, which tend to focus on the technical aspects of cartography. ReadingMedieval Islamic Mapsis a rich and rewarding experience, and any scholarinterested in Islam, cartography, or historiography should take notice of this fine work.”— Felipe Fernández-Armesto, University of Notre Dame“Written with a clear and compelling voice, Medieval Islamic Maps illuminates the history and significance of centuries of medieval Islamic cartography. Pinto includes an abundance of fascinating maps throughout, coaxing the reader into a thorough understanding of them through her use of a Google Earth distortion. One of the most fascinating themes of the book, which shows both depth and breadth, is Pinto’s demonstration of how the KMMS mapping tradition—the most widely circulating and longest living cartographic template—became more stylized and less representative over the centuries to finally emerge as an objet d’art.She does thiswhile simultaneously tracing how it intersected with the Western cartographic tradition in one of its afterlives. With a gradual development of her arguments in short, concise chapters, Pinto offers an absorbing—and much-needed—exploration of Middle Eastern cartography that will be an essential addition in the next textbook on Islamic history.”— Dana Sajdi, Boston College“InMedieval Islamic Maps,</t>
  </si>
  <si>
    <t>Karen C. Pinto is assistant professor of Islamic and Middle Eastern history at Boise State University.</t>
  </si>
  <si>
    <t>Hot Molecules, Cold Electrons</t>
  </si>
  <si>
    <t>From the Mathematics of Heat to the Development of the Trans-Atlantic Telegraph Cable</t>
  </si>
  <si>
    <t>Nahin, Paul J.</t>
  </si>
  <si>
    <t xml:space="preserve"> MAT000000 MATHEMATICS / General; MAT003000 MATHEMATICS / Applied; SCI034000 SCIENCE / History; SCI065000 SCIENCE / Mechanics / Thermodynamics; SCI074000 SCIENCE / Physics / Atomic &amp; Molecular; TEC007000 Technology &amp; Engineering / Electrical; TEC052000 Technology &amp; Engineering / Social Aspects</t>
  </si>
  <si>
    <t>An entertaining mathematical exploration of the heat equation and its role in the triumphant development of the trans-Atlantic telegraph cableHeat, like gravity, shapes nearly every aspect of our world and universe, from how milk dissolves in coffee to how molten planets cool. The heat equation, a cornerstone of modern physics, demystifies such processes, painting a mathematical picture of the way heat diffuses through matter. Presenting the mathematics and history behind the heat equation, Hot Molecules, Cold Electrons tells the remarkable story of how a foundational idea brought about one of the greatest technological advancements of the modern era.Paul Nahin vividly recounts the heat equation’s tremendous influence on society, showing how French mathematical physicist Joseph Fourier discovered, derived, and solved the equation in the early nineteenth century. Nahin then follows Scottish physicist William Thomson, whose further analysis of Fourier’s explorations led to the groundbreaking trans-Atlantic telegraph cable. This feat of engineering reduced the time a message could be sent across the ocean from weeks to minutes. Readers also learn that Thomson used Fourier’s solutions to calculate the age of the earth, and, in a bit of colorful lore, that writer Charles Dickens relied on the trans-Atlantic cable to save himself from a career-damaging scandal. The book’s mathematical and scientific explorations can be easily understood by anyone with a basic knowledge of high school calculus and physics, and MATLAB code is included to aid readers who would like to solve the heat equation themselves.A testament to the intricate links between mathematics and physics, Hot Molecules, Cold Electrons offers a fascinating glimpse into a formative equation’s relationship with one of the most important developments in human communication.</t>
  </si>
  <si>
    <t xml:space="preserve"> This well-written book offers a basic introduction to harmonic analysis and the history of the heat equation, one of the major achievements of the nineteenth century. Filled with numerous interesting historical capsules, Hot Molecules, Cold Electrons is a beautiful work. —Rafael Benguria, Pontifical Catholic University of Chile Introducing readers to some of the most important scientific questions and technological challenges of the nineteenth century, this delightful book shows how they were solved using the heat equation. Reliving this exciting period through letters, stories, and insights, Hot Molecules, Cold Electrons is a triumphant success. —Christopher Tully, author of Elementary Particle Physics in a Nutshell This enjoyable book tells the story of Fourier series and transforms, their role in solving the heat equation, and subsequent applications. Providing a multitude of takeaways, Paul Nahin masterfully moves back and forth between the mathematical advances involved in the development and usage of Fourier analysis and the historical events and characters associated with the field. —Oscar Fernandez, author of Calculus Simplified Hot Molecules, Cold Electrons vividly demonstrates the power of mathematical tools for studying the heat equation in connection to the trans-Atlantic cable. This excellent book will be useful to anyone with an interest in mathematics, physics, or engineering. —Yasuyuki Kawahigashi, University of Tokyo</t>
  </si>
  <si>
    <t>Paul J. Nahin is the author of many popular math books, including How to Fall Slower Than Gravity, Dr. Euler’s Fabulous Formula, and An Imaginary Tale (all Princeton). He is professor emeritus of electrical engineering at the University of New Hampshire and received the 2017 Chandler Davis Prize for Excellence in Expository Writing in Mathematics. He lives in Exeter, New Hampshire.</t>
  </si>
  <si>
    <t>Signals and Systems</t>
  </si>
  <si>
    <t>Chang, Liping  / Li, Sheng / Li, Gang</t>
  </si>
  <si>
    <t>2280</t>
  </si>
  <si>
    <t>Signals and systems enjoy wide application in industry and daily life, and understanding basic concepts of the subject area is of importance to undergraduates majoring in engineering. With rigorous mathematical deduction, this introductory text book is helpful for students who study communications engineering, electrical and electronic engineering, and control engineering. Additionally, supplementary materials are provided for self-learners.</t>
  </si>
  <si>
    <t>Preface 1 Introduction 11.1 Overview of signals and systems 1.1.1 What is a signal? 1.1.2 What is a system? .1.2 Description and classiation of signals 1.2.1 Continuous-time signals and discrete-time signals 1.2.2 Energy signals and power signals 1.2.3 Periodic signals and non-periodic signals 1.2.4 Deterministic signals and random signals 1.2.5 Elementary signals 1.3 Systems description 1.3.1 Elementary systems 1.3.2 System modelling 1.4 Properties of systems 1.4.1 Memoryless and with memory1.4.2 Causality 1.4.3 Invertibility 1.4.4 Stability 1.4.5 Time-invariance 1.4.6 Linearity 1.5 Summary1.6 Problems 2 Time-domain Analysis of LTI Systems 2.1 Introduction2.2 The unit impulse response and convolutions 2.2.1 The convolution sum 2.2.2 The convolution integral 2.3 Properties of convolutions and equivalent systems 2.4 Causality and stability of LTI systems 2.5 Systems constrained with linear dierential and dierence equations .2.5.1 Continuous-time systems constrained with LCCDEs 2.5.2 Discrete-time systems characterized by LCCDEs 2.6 Summary 2.7 Problems 3 Fourier Analysis of Signals 3.1 Introduction 3.2 Fourier series for continuous-time periodic signals 3.3 Fourier series for discrete-time periodic signals 3.4 Why should a signal be transformed? 3.5 Fourier transform for continuous-time signals 3.5.1 Properties of Fourier transform 3.5.2 Inverse Fourier transform 3.6 The discrete-time Fourier transform 3.6.1 Properties of DTFT 3.6.2 Inverse DTFT 3.7 Fourier series and Fourier trans</t>
  </si>
  <si>
    <t>Communications engineering, Electrical and electronic engineering, Control engineering</t>
  </si>
  <si>
    <t>Gang Li, Liping Chang, Sheng Li, Zhejiang University of Science and Technology, Hangzhou, China.</t>
  </si>
  <si>
    <t>The Future of Change</t>
  </si>
  <si>
    <t>How Technology Shapes Social Revolutions</t>
  </si>
  <si>
    <t>Brescia, Ray</t>
  </si>
  <si>
    <t>Cornell University Press</t>
  </si>
  <si>
    <t xml:space="preserve"> LAW104000 LAW / Computer &amp; Internet; SOC052000 SOCIAL SCIENCE / Media Studies; TEC000000 Technology &amp; Engineering / General</t>
  </si>
  <si>
    <t>Using the past as prologue, The Future of Change provides effective lessons in the use of communications technology so that we can have the best communicative tools at our disposal—both now and in the future.</t>
  </si>
  <si>
    <t>Introduction1. Medium2. Network3. Message4. The Great Divide5. Digital Organizing6. Amending the Violence against Women Act7. Marriage Equality in Maine8. A Living Wage in Long Beach9. Putting the Matrix to Work</t>
  </si>
  <si>
    <t xml:space="preserve">Douglas Rushkoff, author of Present Shock and Team Human: A thoughtful and comprehensive exploration of how social movements are structured by the media environments in which they operate. Brescia goes far beyond describing how activists have used media from the printing press to Twitter he exposes how the very logic and ethos of a social movement can become defined by the technologies they deploy. Daniel H. Pink, author of When, Drive, and To Sell is Human: In this timely and important book, Ray Brescia cracks the code of how social change happens. Drawing on an array of examples from U.S. history, he shows how new technologies—from steam power to the postal system to Facebook—have combined with inclusive messages and grassroots networks to build movements and change laws. For anyone interested in advancing progressive causes, The Future of Change is an essential read. </t>
  </si>
  <si>
    <t>Ray Brescia is the Hon. Harold R. Tyler Chair in Law &amp; Technology and a Professor of Law at Albany Law School. Before, he was a lawyer and community organizer in New York City, working in Harlem, Washington Heights, the South Bronx, and Chinatown to promote housing rights, worker rights, and economic development. He has held positions at the Urban Justice Center, the New Haven Legal Assistance Association, and the Legal Aid Society of New York, where he was a Skadden Fellow, and as a law clerk to the Hon. Constance Baker Motley, United States District Court Judge. Follow him on Twitter @rbrescia.</t>
  </si>
  <si>
    <t>Vehicles, Drivers, and Safety</t>
  </si>
  <si>
    <t>Abut, Huseyin / Takeda, Kazuya / Schmidt, Gerhard / Hansen, John</t>
  </si>
  <si>
    <t>Intelligent Vehicles and Transportation</t>
  </si>
  <si>
    <t>2</t>
  </si>
  <si>
    <t xml:space="preserve"> COM004000 COMPUTERS / Intelligence (AI) &amp; Semantics; COM073000 COMPUTERS / Speech &amp; Audio Processing; TEC009090 Technology &amp; Engineering / Automotive; TEC064000 Technology &amp; Engineering / Sensors; TEC067000 Technology &amp; Engineering / Signals &amp; Signal Processing</t>
  </si>
  <si>
    <t>This book presents works from world-class experts from academia, industry, and national agencies representing countries from across the world focused on automotive fields for in-vehicle signal processing and safety. These include cutting-edge studies on safety, driver behavior, infrastructure, and human-to-vehicle interfaces. Vehicle Systems, Driver Modeling and Safety is appropriate for researchers, engineers, and professionals working in signal processing for vehicle systems, next generation system design from driver-assisted through fully autonomous vehicles.</t>
  </si>
  <si>
    <t>John H.L. Hansen, Univ. of Texas Kazuya Takeda, Nagoya Univ. Gerhard Schmidt, Kiel Univ. Hüseyin Abut, Boğaziçi Univ.</t>
  </si>
  <si>
    <t>Optical Metrology for Precision Engineering</t>
  </si>
  <si>
    <t>Gao, Wei / Shimizu, Yuki</t>
  </si>
  <si>
    <t>Control Engineering, Metrology and Testing</t>
  </si>
  <si>
    <t xml:space="preserve"> MAT012000 MATHEMATICS / Geometry / General; SCI078000 SCIENCE / Spectroscopy &amp; Spectrum Analysis; TEC004000 Technology &amp; Engineering / Automation</t>
  </si>
  <si>
    <t>This book provides readers the fundamentals of optical metrology for precision engineering. The next-generation measurement technologies based on ultrashort pulse laser and optical frequency comb are also presented, making it an essential reference book for various engineering fields.• Introduces fundamental theories and techniques• Combines theories with practical applications• Presents technologies in an easy-to-understand way</t>
  </si>
  <si>
    <t>Table of ContentsChapter 1 Fundamentals of Precision MetrologyChapter 2 Measurement of LengthChapter 3 Measurement of AngleChapter 4 Measurement of TimeChapter 5 Measurement of dimensionsChapter 5 Measurement of Straightness and FlatnessChapter 6 Measurement of roundness and cylindricityChapter 7 Measurement squarenessChapter 8 Measurement of surface roughnessChapter 9 Measurement of microstructuresChapter 10 Measurement of internal structuresChapter 11 Measurement of displacementChapter 12 Measurement of velocityChapter 13 Measurement of accelerationChapter 14 Measurement uncertaintyReferences</t>
  </si>
  <si>
    <t>Wei Gao and Yuki Shimizu, Tohoku University, Japan.</t>
  </si>
  <si>
    <t>Technology and Cultural Values</t>
  </si>
  <si>
    <t>On the Edge of the Third Millennium</t>
  </si>
  <si>
    <t>Hershock, Peter D. / Ames, Roger T. / Stepaniants, Marietta</t>
  </si>
  <si>
    <t>University of Hawaii Press</t>
  </si>
  <si>
    <t>Recent history makes clear that the quantum leaps being made in technology are the leading edge of a groundswell of paradigm shifts taking place in science, politics, economics, social institutions, and the expression of cultural values. Indeed it is the simultaneity and interdependence of these changes occurring in every dimension of human experience and endeavor that makes the present so historically distinctive. The essays gathered here give voice to perspectives on the always improvised relationship between technology and cultural values from Africa, the Americas, Asia, Australia, Europe, and the Pacific. Contributors: Syed Muhammad Naquib Al-Attas, Roger T. Ames,Yoko Arisaka, Carl Becker, Francesca Bray, James Buchanan, Arindam Chakrabarti, Frank W. Derringh, Rolf Elberfeld, Charles Ess, Andrew Feenberg, Susantha Goonatilake, H. Jiuan Heng, Peter Hershock, Thomas P. Kasulis, George Khushf, David Farrell Krell, Joel J. Kupperman, William R. LaFleur, Lois Ann Lorentzen, David Loy, Joseph Margolis, Hans-Georg Möller, Robert Cummings Neville, Peimin Ni, Monica Atieno Opole, Kuruvilla Pandikattu SJ, Helen Petrovsky, Ramon Sentmartí, Kristin Shrader-Frechette, Vasanthi Srinivasan, Marietta Stepaniants, Vyacheslav S. Stiopin, Henk ten Have, Paul B.Thompson, Mary Tiles, David B.Wong.</t>
  </si>
  <si>
    <t>HershockPeter D.: Peter D. Hershock is director of the Asian Studies Development Program and education specialist at the East-West Center in Honolulu.AmesRoger T.: Roger T. Ames is Distinguished Humanities Chair Professor at Peking University, a Berggruen Fellow, and former professor of philosophy at the University of Hawai‘i.Peter D. Hershock (Editor)  Peter D. Hershock is coordinator of the Asian Studies Development Program at the East-West Center, Honolulu. He has been a practicing Buddhist since 1982.Roger T. Ames (Editor)  Roger T. Ames is professor of philosophy at the University of Hawai‘i and editor of Philosophy East and West.</t>
  </si>
  <si>
    <t>Decolonizing the Map</t>
  </si>
  <si>
    <t>Cartography from Colony to Nation</t>
  </si>
  <si>
    <t>Akerman, James R.</t>
  </si>
  <si>
    <t>The Kenneth Nebenzahl Jr. Lectures in the History of Cartography</t>
  </si>
  <si>
    <t xml:space="preserve"> HIS037060 HISTORY / Modern / 19th Century; HIS037070 HISTORY / Modern / 20th Century; SCI030000 SCIENCE / Earth Sciences / Geography; TEC000000 Technology &amp; Engineering / General; TEC048000 Technology &amp; Engineering / Cartography</t>
  </si>
  <si>
    <t>Almost universally, newly independent states seek to affirm their independence and identity by making the production of new maps and atlases a top priority. For formerly colonized peoples, however, this process neither begins nor ends with independence, and it is rarely straightforward. Mapping their own land is fraught with a fresh set of issues: how to define and administer their territories, develop their national identity, establish their role in the community of nations, and more. The contributors to Decolonizing the Map explore this complicated relationship between mapping and decolonization while engaging with recent theoretical debates about the nature of decolonization itself.These essays, originally delivered as the 2010 Kenneth Nebenzahl, Jr., Lectures in the History of Cartography at the Newberry Library, encompass more than two centuries and three continents—Latin America, Africa, and Asia. Ranging from the late eighteenth century through the mid-twentieth, contributors study topics from mapping and national identity in late colonial Mexico to the enduring complications created by the partition of British India and the racialized organization of space in apartheid and post-apartheid South Africa. A vital contribution to studies of both colonization and cartography, Decolonizing the Map is the first book to systematically and comprehensively examine the engagement of mapping in the long—and clearly unfinished—parallel processes of decolonization and nation building in the modern world.</t>
  </si>
  <si>
    <t>AcknowledgmentsIntroduction James R. AkermanChapter 1 Cartography and DecolonizationRaymond B. CraibChapter 2 Entangled Spaces: Mapping Multiple Identities in Eighteenth-Century New SpainMagali CarreraChapter 3 Cartography in the Production (and Silencing) of Colombian Independence History, 1807–1827Lina del CastilloChapter 4 Democratizing the Map: The Geo-body and National Cartography in Guatemala, 1821–2010Jordana DymChapter 5 Uncovering the Roles of African Surveyors and Draftsmen in Mapping the Gold Coast, 1874–1957Jamie McGowanChapter 6 Multiscalar Nations: Cartography and Countercartography of the Egyptian Nation-StateKaren CulcasiChapter 7 Art on the Line: Cartography and Creativity in a Divided WorldSumathi RamaswamyChapter 8 Signs of the Times: Commercial Road Mapping and National Identity in South AfricaThomas J. BassettContributorsIndex</t>
  </si>
  <si>
    <t>“Excellent scholarship permeates every chapter of Decolonizing the Map. The essays collected here by Akerman are subtle, tightly argued, and carefully crafted the standard of analysis and exposition is uniformly high. This fascinating volume will be widely read and enthusiastically received by a readership spanning political history, historical geography, and, of course, the history of cartography.”— Michael Heffernan, University of Nottingham“Decolonizing the Map examines how maps were used before and after independence movements to establish new nations that emerged in the lengthy decolonization process. In different contexts, the contributors reveal not only how maps served as a basis for the construction of those nations but also how they were reflections of those recently emerged entities, condensing all the characteristics and contradictions of each process. This book is a pioneering intellectual enterprise—a highly recommended and welcome contribution to the field.”— Júnia Ferreira Furtado, Federal University of Minas Gerais</t>
  </si>
  <si>
    <t>James R. Akerman is Curator of Maps at the Newberry Library and director of the library’s Hermon Dunlap Smith Center for the History of Cartography. He is editor of Cartographies of Travel and Navigationand The Imperial Map, and coeditor of Maps: Finding Our Place in the World, all published by the University of Chicago Press.</t>
  </si>
  <si>
    <t>Signal Processing and Data Analysis</t>
  </si>
  <si>
    <t>Qiu, Tianshuang / Guo, Ying</t>
  </si>
  <si>
    <t>4206</t>
  </si>
  <si>
    <t xml:space="preserve"> TEC007000 Technology &amp; Engineering / Electrical; TEC008000 Technology &amp; Engineering / Electronics / General; TEC067000 Technology &amp; Engineering / Signals &amp; Signal Processing</t>
  </si>
  <si>
    <t>This book presents digital signal processing theories and methods and their applications in data analysis, error analysis and statistical signal processing. Algorithms and Matlab programming are included to guide readers step by step in dealing with practical difficulties. Designed in a self-contained way, the book is suitable for graduate students in electrical engineering, information science and engineering in general.</t>
  </si>
  <si>
    <t>Table of Content:Chapter 1 Concepts and theoretical background in signals and systems1.1 Introduction1.2 Key concepts1.3 Linear time invariant system and convolution1.4 Characteristics of linear time invariant systemChapter 2 Fourier transform and frequency domain analysis2.1 Introduction2.2 Fourier series for continuous -time system2.3 Fourier series for discrete -time system2.4 Fourier transform for continuous -time system2.5 Fourier transform for discrete -time system2.6 Frequency domain analysis for signals and systemsChapter 3 Laplace transform and complex frequency domain analysis3.1 Introduction3.2 Laplace transform3.3 Continuous -time signal and complex frequency domain analysis3.4 Z transform3.5 Discrete -time signal and complex frequency domain analysisChapter 4 Discretization of continuous -time signal and serialization of discrete-time signal 4.1 Introduction4.2 Sampling continuous -time signal4.3 Interpolation and fitting for discrete-time signalChapter 5 Discrete Fourier transform and fast Fourier transform5.1 Introduction5.2 Discrete Fourier transform5.3 Problems in discrete Fourier transform5.4 Two dimensional Fourier transform5.5 Fast Fourier transform5.6 Application of Fast Fourier transformChapter 6 Digital filter and design6.1 Introduction6.2 Digital filter structure6.3 Infinite impulse response filter6.4 Finite impulse response filter6.5 Lattice structure for digital filter6.6 Infinite impulse response filter design6.7 Finite impulse response filter designChapter 7 Finite-length effect in digital sign</t>
  </si>
  <si>
    <t>Tianshuang Qiu, Dalian University of Technology, Dalian, Ying Guo, Shenyang University of Technology, Shenyang, China</t>
  </si>
  <si>
    <t>Roads to Power</t>
  </si>
  <si>
    <t>Britain Invents the Infrastructure State</t>
  </si>
  <si>
    <t>Guldi,  Jo</t>
  </si>
  <si>
    <t xml:space="preserve"> HIS015000 HISTORY / Europe / Great Britain / General; POL028000 POLITICAL SCIENCE / Public Policy / General; TEC009160 Technology &amp; Engineering / Civil / Transportation; TEC052000 Technology &amp; Engineering / Social Aspects; TEC056000 Technology &amp; Engineering / History</t>
  </si>
  <si>
    <t>Roads to Power tells the story of how Britain built the first nation connected by infrastructure, how a libertarian revolution destroyed a national economy, and how technology caused strangers to stop speaking. In early eighteenth-century Britain, nothing but dirt track ran between most towns. By 1848 the primitive roads were transformed into a network of highways connecting every village and island in the nation&amp;mdashand also dividing them in unforeseen ways. The highway network led to contests for control over everything from road management to market access. Peripheries like the Highlands demanded that centralized government pay for roads they could not afford, while English counties wanted to be spared the cost of underwriting roads to Scotland. The new network also transformed social relationships. Although travelers moved along the same routes, they occupied increasingly isolated spheres. The roads were the product of a new form of government, the infrastructure state, marked by the unprecedented control bureaucrats wielded over decisions relating to everyday life.Does information really work to unite strangers? Do markets unite nations and peoples in common interests? There are lessons here for all who would end poverty or design their markets around the principle of participation. Guldi draws direct connections between traditional infrastructure and the contemporary collapse of the American Rust Belt, the decline of American infrastructure, the digital divide, and net neutrality. In the modern world, infrastructure is our principal tool for forging new communities, but it cannot outlast the control of governance by visionaries.</t>
  </si>
  <si>
    <t>ContentsIntroduction: The Road to Rule1. Military Craft and Parliamentary Expertise: The Institutional Evolution of Road Making2. Colonizing at Home: The Political Lobby for Centralizing Highways3. Paying to Walk: The National Movement against Centralized Roads4. Wayfaring Strangers: Mobile Communities and the Death of ContactConclusion: The Necessity for InfrastructureNotesAcknowledgmentsIndex</t>
  </si>
  <si>
    <t>GuldiJo: Jo Guldi is Mellon Postdoctoral Fellow in Digital History, University of Chicago, and a Junior Fellow at the Society of Fellows, Harvard University. She also runs the Landscape Studies Podcast.</t>
  </si>
  <si>
    <t>The Science of Innovation</t>
  </si>
  <si>
    <t>A Comprehensive Approach for Innovation Management</t>
  </si>
  <si>
    <t>Löhr, Karsten</t>
  </si>
  <si>
    <t>2320</t>
  </si>
  <si>
    <t xml:space="preserve"> BUS025000 BUSINESS &amp; ECONOMICS / Entrepreneurship; SCI013060 SCIENCE / Chemistry / Industrial &amp; Technical; TEC000000 Technology &amp; Engineering / General; TEC009000 Technology &amp; Engineering / Engineering (General)</t>
  </si>
  <si>
    <t>This book offers a comprehensive approach to innovation management. Based on a solid scientifi c basis, it provides concepts to initiate, pursue, target and supervise innovation projects through specifi c action steps. Suitable methods are given for inventions by development, research, forecast and creativity. Each chapter offers examples and shortcut rules to facilitate the comprehension for the reader. Moreover, the author explains the historic origins of innovation and its role in economy, business, and technological progress, underlining the importance of innovation for the improvement of business or the disruption of established models. The science of innovation aims to give a solid theoretical background to students of appropriate academic courses and to anyone interested in supporting and developing innovation projects.</t>
  </si>
  <si>
    <t>Karsten Löhr, Baden-Wuerttemberg Cooperative State University, Germany.</t>
  </si>
  <si>
    <t>Energy Harvesting for Wireless Sensor Networks</t>
  </si>
  <si>
    <t>Technology, Components and System Design</t>
  </si>
  <si>
    <t>Kanoun, Olfa</t>
  </si>
  <si>
    <t xml:space="preserve"> COM000000 COMPUTERS / General; SCI024000 SCIENCE / Energy</t>
  </si>
  <si>
    <t>Wireless sensors and sensor networks (WSNs) are nowadays becoming increasingly important due to their decisive advantages.This book gives an overview on fundamentals and techniques for energy harvesting and energy transfer from different points of view. Different techniques and methods for energy transfer, management and energy saving on network level are reported together with interesting applications.</t>
  </si>
  <si>
    <t>Wesentliche Inhalte sind: &amp;#8226Drahtlose Sensoren&amp;#8226Energy HavestingoEnergy Harvesting aus Solarer EnergieoEnergy Harvesting aus Vibration&amp;#61607Elektromagnetische Wandler&amp;#61607Piezoelektrische Wandler&amp;#61607Magnetoelektrische Wandler&amp;#61607Nichtlineare breitbandige WandleroEnergy Harvesting aus thermoelektrischen Wandlern &amp;#8226EnergieübertragungoEnergieübertragung via magnetische FelderoEnergieübertragung via Radiofrequenz &amp;#8226EnergiemanagementoSchnittstellen und DC/DC-WandleroEnergiespeicherungskonzepteoEnergiemanagement im Netzwerk-Konzept &amp;#8226Ausgewählte AnwendungenoIndustrie AnwendungenoUmwelt AnwendungenoLandwirtschaftliche AnwendungenoMedizinische Anwendungen</t>
  </si>
  <si>
    <t>Olfa Kanoun, TU Chemnitz.</t>
  </si>
  <si>
    <t>Multiple Criteria Decision-Making Methods</t>
  </si>
  <si>
    <t>Applications for Managerial Discretion</t>
  </si>
  <si>
    <t>Anand, Adarsh / Aggrawal, Deepti / Agarwal, Mohini</t>
  </si>
  <si>
    <t>De Gruyter Series on the Applications of Mathematics in Engineering and Information Sciences</t>
  </si>
  <si>
    <t>14</t>
  </si>
  <si>
    <t xml:space="preserve"> BUS070030 BUSINESS &amp; ECONOMICS / Industries / Computers &amp; Information Technology; BUS091000 BUSINESS &amp; ECONOMICS / Business Mathematics; MAT003000 MATHEMATICS / Applied; TEC007000 Technology &amp; Engineering / Electrical</t>
  </si>
  <si>
    <t>This book provides application of multi criteria decision making techniques for managerial discretion. With this book, a concerted platform has been provided for several peers and other management organizations to understand and implement these tools and deal with the practical problems in a better way so as to provide more robust managerial decision making.</t>
  </si>
  <si>
    <t>A. Anand and D. Aggrawal, University of Dehli, India M. Agarwal, Amity University, India.</t>
  </si>
  <si>
    <t>Earthquake Engineering</t>
  </si>
  <si>
    <t>Sixth Canadian Conference</t>
  </si>
  <si>
    <t>Uzumeri, S.M. / Sheikh, Shamim A.</t>
  </si>
  <si>
    <t xml:space="preserve"> SCI031000 SCIENCE / Earth Sciences / Geology; SCI082000 SCIENCE / Earth Sciences / Seismology &amp; Volcanism; TEC009000 Technology &amp; Engineering / Engineering (General)</t>
  </si>
  <si>
    <t>This conference, along with other similar events throughout the world, has contributed significantly towards understanding various phenomena needed for building safe, reliable, and economical structures that can meet the challenges presented by the forces of nature.</t>
  </si>
  <si>
    <t>SheikhShamim A.: Shamin A. Sheikh is faculty memebrs of the Department of Civil Engineering, University of Toronto.UzumeriS.M.: S.M. Uzumeri was faculty memebr of the Department of Civil Engineering, University of Toronto.</t>
  </si>
  <si>
    <t>Impossible Engineering</t>
  </si>
  <si>
    <t>Technology and Territoriality on the Canal du Midi</t>
  </si>
  <si>
    <t>Mukerji, Chandra</t>
  </si>
  <si>
    <t>Princeton Studies in Cultural Sociology</t>
  </si>
  <si>
    <t xml:space="preserve"> HIS013000 HISTORY / Europe / France; POL024000 POLITICAL SCIENCE / Public Policy / Economic Policy; TEC056000 Technology &amp; Engineering / History</t>
  </si>
  <si>
    <t>The Canal du Midi, which threads through southwestern France and links the Atlantic to the Mediterranean, was an astonishing feat of seventeenth-century engineering--in fact, it was technically impossible according to the standards of its day. Impossible Engineering takes an insightful and entertaining look at the mystery of its success as well as the canal's surprising political significance. The waterway was a marvel that connected modern state power to human control of nature just as surely as it linked the ocean to the sea. The Canal du Midi is typically characterized as the achievement of Pierre-Paul Riquet, a tax farmer and entrepreneur for the canal. Yet Chandra Mukerji argues that it was a product of collective intelligence, depending on peasant women and artisans--unrecognized heirs to Roman traditions of engineering--who came to labor on the waterway in collaboration with military and academic supervisors. Ironically, while Louis XIV and his treasury minister Jean-Baptiste Colbert used propaganda to present France as a new Rome, the Canal du Midi was being constructed with unrecognized classical methods. Still, the result was politically potent. As Mukerji shows, the project took land and power from local nobles, using water itself as a silent agent of the state to disrupt traditions of local life that had served regional elites.Impossible Engineering opens a surprising window into the world of seventeenth-century France and illuminates a singular work of engineering undertaken to empower the state through technical conquest of nature.</t>
  </si>
  <si>
    <t xml:space="preserve"> Drawing on a vast array of original archival data, Impossible Engineering offers an elegant and original analysis of a feat of engineering, the construction of the Canal du Midi. Mukerji weaves various strands of the story with impressive dexterity to produce an account that is undoubtedly that of a scholar at the top of her game. This is a fascinating and theoretically significant study. —Michèle Lamont, Harvard University Impossible Engineering offers a fascinating account of the planning, construction, and interpretation of a major public-works project in seventeenth-century France. Mukerji stresses the participation of many people who have often have been written out of this story, especially the peasant workforce, which included a significant contingent of women. She also raises large general issues about the modes and limitations of human interaction with the natural world. I read this book with great pleasure. —Harriet Ritvo, Massachusetts Institute of Technology Mukerji brings phenomenal scope and originality to the story of the Canal du Midi. Demonstrating how a material object can be the result of collective social intelligence, she provides a model for how to write a new kind of history of science and technology. She brings together material and intellectual history and connects, in an exemplary way, the history of material objects to the development of new patterns of thought and social organization. —Pamela H. Smith, Columbia University Impossible Engineering is a masterful work. Mukerji gives us a convincing, original explanation of the baffling technological feat of the construction of the Canal du Midi. She elegantly combines science and technology studies, cultural history, cognitive science, and sociology to show us how cultural memory and collective intelligence contributed to marvels of engineering that no single group of experts could have accomplished. A must-read. —Karin Knorr Cetina, Univ</t>
  </si>
  <si>
    <t>Chandra Mukerji is professor of communication and science studies at the University of California, San Diego. She is the author of Territorial Ambitions and the Gardens of Versailles, A Fragile Power: Scientists and the State (Princeton), and From Graven Images: Patterns of Modern Materialism.</t>
  </si>
  <si>
    <t>Wing Theory</t>
  </si>
  <si>
    <t>Jones, Robert Thomas</t>
  </si>
  <si>
    <t>1052</t>
  </si>
  <si>
    <t>Originator of many of the theories used in modern wing design, Robert T. Jones surveys the aerodynamics of wings from the early theories of lift to modern theoretical developments. This work covers the behavior of wings at both low and high speeds, including the range from very low Reynolds numbers to the determination of minimum drag at supersonic speed. Emphasizing analytical techniques, Wing Theory provides invaluable physical principles and insights for advanced students, professors, and aeronautical engineers, as well as for scientists involved in computational approaches to the subject. This book is based on over forty years of theoretical and practical work performed by the author and other leading researchers in the field of aerodynamics.Originally published in 1990.The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</si>
  <si>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Manufacturing in Digital Industries</t>
  </si>
  <si>
    <t>Prospects for Industry 4.0</t>
  </si>
  <si>
    <t>6</t>
  </si>
  <si>
    <t xml:space="preserve"> SCI000000 SCIENCE / General; TEC004000 Technology &amp; Engineering / Automation; TEC009070 Technology &amp; Engineering / Mechanical; TEC037000 Technology &amp; Engineering / Robotics; TEC040000 Technology &amp; Engineering / Technical &amp; Manufacturing Industries &amp; Trades</t>
  </si>
  <si>
    <t>Digital Industry can provide the framework for examining the challenges of future production technology.This book describes some of the various aspects that can, and may, influence future manufacturing. Computational intelligence techniques, cyber-physical systems, virtual and cloud-based manufacturing and man-machine interaction are studied and some of the most recent research completed by international experts is considered.</t>
  </si>
  <si>
    <t>J. Paulo Davim, Aveiro, Portugal.</t>
  </si>
  <si>
    <t>Aerodynamics of Turbines and Compressors. (HSA-1), Volume 1</t>
  </si>
  <si>
    <t>Hawthorne, William R.</t>
  </si>
  <si>
    <t>High Speed Aerodynamics and Jet Propulsion</t>
  </si>
  <si>
    <t>5204</t>
  </si>
  <si>
    <t>Volume X of the High Speed Aerodynamics and Jet Propulsion series. Contents include: Theory of Two-Dimensional Flow through Cascades Three-Dimensional Flow in Turbomachines Experimental Techniques Flow in Cascades The Axial Compressor Stage The Supersonic Compressor Aerodynamic Design of Axial Flow Turbines The Radial Turbine The Centrifugal Compressor Intermittent Flow Effects.Originally published in 1964.The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</si>
  <si>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Project Optimization</t>
  </si>
  <si>
    <t>Using MATLAB and SOLVER</t>
  </si>
  <si>
    <t>Brasil, Reyolando M.L.R.F. / Araujo da Silva, Marcelo</t>
  </si>
  <si>
    <t xml:space="preserve"> MAT003000 MATHEMATICS / Applied; SCI079000 SCIENCE / Mechanics / Statics; TEC007000 Technology &amp; Engineering / Electrical</t>
  </si>
  <si>
    <t>A comprehensive and easy to understand introduction to a wide range of tools to help project designers to optimize their projects. The authors are engineers and therefore many of the examples will be of engineering, but the techniques presented are common to various areas of knowledge and pervade disciplinary divisions. The book describes the fundamental ideas, mathematical tools and graphic methods and shows how to use Matlab for optimization.</t>
  </si>
  <si>
    <t>Reyolando Brasil, Sao Paulo, Brasil. Marcelo Araujo da Silva, Sao Paulo, Brasil.</t>
  </si>
  <si>
    <t>Pulse Width Modulation</t>
  </si>
  <si>
    <t>Analysis and Performance in Multilevel Inverters</t>
  </si>
  <si>
    <t>Kumar Peddapelli, Satish</t>
  </si>
  <si>
    <t xml:space="preserve"> COM000000 COMPUTERS / General; COM051300 COMPUTERS / Programming / Algorithms; SCI024000 SCIENCE / Energy</t>
  </si>
  <si>
    <t>This book offers a general approach to pulse width modulation techniques and multilevel inverter topologies. The multilevel inverters can be approximately compared to a sinusoidal waveform because of their increased number of direct current voltage levels, which provides an opportunity to eliminate harmonic contents and therefore allows the utilization of smaller and more reliable components. On the other side, multilevel inverters require more components than traditional inverters and that increases the overall cost of the system. The various algorithms for multilevel neutral point clamped inverter fed induction motor are proposed and implemented, and the results are analyzed. The performance of these algorithms is evaluated in terms of inverter output voltage, current waveforms and total harmonic distortion. Various basic pulse width modulation techniques, features and implementation of space vector pulse width modulation for a two-level inverter, and various multilevel inverter topologies are discussed in detail. This book is extremely useful for undergraduate students, postgraduate students, industry people, scientists of research laboratories and especially for the research scholars who are working in the area of multilevel inverters. Dr. Satish Kumar Peddapelli is Assistant Professor at the Osmania University in Hyderabad, India. His areas of interest are Power Electronics, Drives, Power Converters, Multi Level Inverters and Special Machines.</t>
  </si>
  <si>
    <t>Journal of Electrical Electronics Engineering Research International Journal of Power Electronics and Drive Systems Bulletin of Electrical Engineering and Informatics International Journal of Engineering and Advanced Technology</t>
  </si>
  <si>
    <t>Satish Kumar Peddapelli, Hyderabad, India</t>
  </si>
  <si>
    <t>Electrical Machines</t>
  </si>
  <si>
    <t>A Practical Approach</t>
  </si>
  <si>
    <t>Peddapelli, Satish Kumar  / Gaddam, Sridhar</t>
  </si>
  <si>
    <t xml:space="preserve"> TEC007000 Technology &amp; Engineering / Electrical; TEC009090 Technology &amp; Engineering / Automotive</t>
  </si>
  <si>
    <t>This textbook provides an essential theoretical background with mathematical analysis and a step by step procedure on starting and running operation of standard electrical machines used in both industry and home appliances at various load conditions, testing conditions and connections.</t>
  </si>
  <si>
    <t>S. K. Peddapelli, Osmania University, India. Gaddam Sridhar, Yjothishmathi Institute, India.</t>
  </si>
  <si>
    <t>The Oil Wars Myth</t>
  </si>
  <si>
    <t>Petroleum and the Causes of International Conflict</t>
  </si>
  <si>
    <t>Meierding, Emily</t>
  </si>
  <si>
    <t xml:space="preserve"> POL011000 POLITICAL SCIENCE / International Relations / General; POL012000 POLITICAL SCIENCE / Security (National &amp; International); TEC047000 Technology &amp; Engineering / Petroleum</t>
  </si>
  <si>
    <t>The Oil Wars Myth will engage and inform anyone interested in oil, war, and the narratives that connect them.</t>
  </si>
  <si>
    <t>Introduction: Blood and Oil1. From Value to Violence: Connecting Oil and War2. Explaining the Oil Wars Myth: Mad Max and El Dorado3. Why Classic Oil Wars Do Not Pay4. Searching for Classic Oil Wars5. Red Herrings: The Chaco and Iran–Iraq Wars6. Oil Spats: The Falkland/Malvinas Islands Dispute7. Oil Campaigns: World War II8. Oil Gambit: Iraq's Invasion of KuwaitConclusion: Petro-Myths and Petro-Realities</t>
  </si>
  <si>
    <t xml:space="preserve">Benjamin Smith, University of Florida, author of Hard Times in the Land of Plenty: The Oil Wars Myth is a welcome and thoughtful corrective to a long-standing and largely unquestioned assumption about 'classic oil wars.' Emily Meierding convincingly unravels this assumption using a structured comparison of conflicts reflecting the best of qualitative security studies—theoretically ambitious and carefully detailed. This book is an exciting new contribution to the study of resources and war. Philippe Le Billon, University of British Columbia, author of Wars of Plunder: Emily Meierding provides a much-needed critique of the concept of 'oil wars,' debunking simplistic assertions over oil-motivated wars to expose some of the underlying causes of warfare in oil producing countries. </t>
  </si>
  <si>
    <t>Emily Meierding is Assistant Professor at the Naval Postgraduate School, Monterey, California.</t>
  </si>
  <si>
    <t>Effective Open Access 06.05.2022</t>
  </si>
  <si>
    <t>Systems, Automation and Control</t>
  </si>
  <si>
    <t>Derbel, Nabil / Derbel, Faouzi / Kanoun, Olfa</t>
  </si>
  <si>
    <t>Advances in Systems, Signals and Devices</t>
  </si>
  <si>
    <t xml:space="preserve"> COM032000 COMPUTERS / Information Technology; TEC004000 Technology &amp; Engineering / Automation; TEC067000 Technology &amp; Engineering / Signals &amp; Signal Processing</t>
  </si>
  <si>
    <t>The fifth volume of the Series Advances in Systems, Signals and Devices, is dedicated to fields related to Systems, Automation and Control. The scope of this issue encompasses all aspects of the research, development and applications of the science and technology in these fields.  Topics of this issue concern: system design, system identification, biological and economical models &amp;amp control, modern control theory, nonlinear observers, control and application of chaos, adaptive/non-adaptive backstepping control techniques, advances in linear control theory, systems optimization, multivariable control, large scale and infinite dimension systems, nonlinear control, distributed control, predictive control, geometric control, adaptive control, optimal and stochastic control, robust control, neural control, fuzzy control, intelligent control systems, diagnostics, fault tolerant control, robotics and mechatronics, navigation, robotics and human-machine interaction, hierarchical and man-machine systems, etc.  Authors are encouraged to submit novel contributions which include results of research or experimental work discussing new developments in the field of systems, automation and control. The series can be also addressed for editing special issues for novel developments in specific fields.  The aim of this volume is to promote an international scientific progress in the fields of systems, automation and control. It provides at the same time an opportunity to be informed about interesting results that have been reported during the international SSD conferences.</t>
  </si>
  <si>
    <t>Faouzi Derbel, HTWK Leipzig, Germany, Nabil Derbel, Sfax, Tunesia, Olfa Kanoun, TU Chemnitz, Germany.</t>
  </si>
  <si>
    <t>Modern Communications Technology</t>
  </si>
  <si>
    <t>Zivic, Natasa</t>
  </si>
  <si>
    <t>De Gruyter Studium</t>
  </si>
  <si>
    <t xml:space="preserve"> TEC067000 Technology &amp; Engineering / Signals &amp; Signal Processing</t>
  </si>
  <si>
    <t>The rapid development of communication technologies significantly influences the progress of modern society. This book teaches a basic knowledge of communication technologies, as well as new developmental trends, enabling the reader to stay up to date in the field.</t>
  </si>
  <si>
    <t>Natasa Zivic, University of Siegen, Germany.</t>
  </si>
  <si>
    <t>Digital Electronic Circuits</t>
  </si>
  <si>
    <t>Principles and Practices</t>
  </si>
  <si>
    <t>Lou, Shuqin / Yang, Chunling</t>
  </si>
  <si>
    <t>Information and Computer Engineering</t>
  </si>
  <si>
    <t xml:space="preserve"> COM032000 COMPUTERS / Information Technology; SCI000000 SCIENCE / General; TEC008010 Technology &amp; Engineering / Electronics / Circuits / General; TEC067000 Technology &amp; Engineering / Signals &amp; Signal Processing</t>
  </si>
  <si>
    <t>This book presents three aspects of digital circuits: digital principles, digital electronics, and digital design. The modern design methods of using electronic design automation (EDA) are also introduced, including the hardware description language (HDL), designs with programmable logic devices and large scale integrated circuit (LSI).The applications of digital devices and integrated circuits are discussed in detail as well.</t>
  </si>
  <si>
    <t>Shuqin Lou, Beijing Jiaotong University, Beijing, China Chunling Yang, Harbin Institute, Heilongjiang Province, China</t>
  </si>
  <si>
    <t>System and Measurements</t>
  </si>
  <si>
    <t>Sang, Yong</t>
  </si>
  <si>
    <t xml:space="preserve"> MAT020000 MATHEMATICS / Measurement; SCI064000 SCIENCE / System Theory; SCI068000 SCIENCE / Weights &amp; Measures; TEC004000 Technology &amp; Engineering / Automation; TEC022000 Technology &amp; Engineering / Measurement; TEC064000 Technology &amp; Engineering / Sensors; TEC067000 Technology &amp; Engineering / Signals &amp; Signal Processing</t>
  </si>
  <si>
    <t>This book provides the basic concepts and fundamental principles of dynamic systems including experimental methods, calibration, signal conditioning, data acquisition and processing as well as the results presentation. How to select suitable sensors to measure is also introduced. It is an essential reference to students, lecturers, professionals and any interested lay readers in measurement technology.</t>
  </si>
  <si>
    <t>Yong Sang, Dalian University of Technology, Dalian, China</t>
  </si>
  <si>
    <t>The Horsemen of Athens</t>
  </si>
  <si>
    <t>Bugh, Glenn Richard</t>
  </si>
  <si>
    <t>941</t>
  </si>
  <si>
    <t xml:space="preserve"> HIS000000 HISTORY / General; TEC025000 Technology &amp; Engineering / Military Science</t>
  </si>
  <si>
    <t>Glenn Bugh provides a comprehensive discussion of a subject that has not been treated in full since the last century: the history of the Athenian cavalry. Integrated into a narrative history of the cavalry from the Archaic period through the Hellenistic age is a detailed analysis of a military and social organization the members of which came predominantly from the upper classes of Athens. Bugh demonstrates that this organization was not merely a military institution but an aristocratic social class with political expectations and fluctuating loyalties to the Athenian democracy.The last major work devoted exclusively to the subject appeared in French in 1886 and predated the publication of Aristotle's Constitution of the Athenians, which provides valuable information not only on the administration of the Athenian cavalry but also on the democracy that financed it. Furthermore, since the 1930s the American excavations of the Athenian marketplace and the German excavations of the ancient cemetery have yielded unparalleled epigraphical evidence pertaining to the Athenian cavalry, particularly in the areas of personnel and administration.Originally published in 1988.The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</si>
  <si>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Science of War</t>
  </si>
  <si>
    <t>Defense Budgeting, Military Technology, Logistics, and Combat Outcomes</t>
  </si>
  <si>
    <t>O'Hanlon, Michael E. / O'Hanlon, Michael E.</t>
  </si>
  <si>
    <t>The U.S. military is one of the largest and most complex organizations in the world. How it spends its money, chooses tactics, and allocates its resources have enormous implications for national defense and the economy. The Science of War is the only comprehensive textbook on how to analyze and understand these and other essential problems in modern defense policy.  Michael O'Hanlon provides undergraduate and graduate students with an accessible yet rigorous introduction to the subject. Drawing on a broad range of sources and his own considerable expertise as a defense analyst and teacher, he describes the analytic techniques the military uses in every crucial area of military science. O'Hanlon explains how the military budget works, how the military assesses and deploys new technology, develops strategy and fights wars, handles the logistics of stationing and moving troops and equipment around the world, and models and evaluates battlefield outcomes. His modeling techniques have been tested in Iraq and Afghanistan, including the methods he used to predict higher-than-anticipated troop fatalities in Iraq--controversial predictions that have since been vindicated. The Science of War is the definitive resource on warfare in the twenty-first century.  Gives the best introduction to defense analysis available  Covers defense budgeting  Shows how to model and predict outcomes in war  Explains military logistics, including overseas basing  Examines key issues in military technology, including missile defense, space warfare, and nuclear-weapons testing  Based on the author's graduate-level courses at Princeton, Columbia, and Georgetown universities</t>
  </si>
  <si>
    <t>[T]he military analytical thinking developed in The Science of War is a key starting point for any comprehensive effort to address defense and warfare matters.---Nicolo Sartori, International Spectator Never has informed civilian participation in defense policy been more important, but rarely do college or graduate school courses provide the background necessary for civilians to play their needed role. In The Science of War, O'Hanlon crystallizes insight from his years of practicing defense analysis at the highest level and teaching it in several of the nation's finest universities to lay out the landscape of analytical issues in a uniquely comprehensive way. —Stephen Biddle, Council on Foreign Relations Timely, thoughtful, and full of insight. A signal contribution to the field. O'Hanlon's textbook will enable the reader to make sense of a complex, arcane, and hugely important area. It features a superb methodology certain to help make defense analysis more rigorous and more structured. A must-read for those in the defense arena. —General David H. Petraeus, U.S. Army Although Clausewitz remains the font of wisdom on war, defense policy for a modern superpower cannot be made responsibly without a range of knowledge about the technocratic complexities of budget tradeoffs, technological alternatives, combat simulation, and logistics. This book is the first to illustrate these issues for audiences outside the Pentagon and gives them better grounds for debating program choices and deciding 'how much is enough.' —Richard K. Betts, Columbia UniversityAcademics and bureaucrats concerned with Australia's defence would do well to read it. Even military officers familiar with operations research will find the book a useful compendium of practical defence analysis. And for those officers without such a background, The Science of War should be compulsory reading--equally so for students who aspire to work on de</t>
  </si>
  <si>
    <t>Michael E. O'Hanlon is a senior fellow at the Brookings Institution who specializes in national security policy. His many books include Bending History and The Wounded Giant.</t>
  </si>
  <si>
    <t>Compliant systems</t>
  </si>
  <si>
    <t>Mechanics of elastically deformable mechanisms, actuators and sensors</t>
  </si>
  <si>
    <t>Zentner, Lena / Linß, Sebastian</t>
  </si>
  <si>
    <t xml:space="preserve"> TEC004000 Technology &amp; Engineering / Automation; TEC008000 Technology &amp; Engineering / Electronics / General; TEC009070 Technology &amp; Engineering / Mechanical; TEC040000 Technology &amp; Engineering / Technical &amp; Manufacturing Industries &amp; Trades; TEC064000 Technology &amp; Engineering / Sensors</t>
  </si>
  <si>
    <t>Compliant mechanisms and actuators are growing in importance due to their benefits in robotics, medical technology, sensor applications, or in handling compressible objects. This book helps to understand the mechanical behavior of compliant systems. Suggested classifications and different modeling methods are shown that allow for the description of compliant systems.</t>
  </si>
  <si>
    <t>Lena Zentner, Sebastian Linß, Universität Ilmenau.</t>
  </si>
  <si>
    <t>Classical Mechanics</t>
  </si>
  <si>
    <t>Kamberaj, Hiqmet</t>
  </si>
  <si>
    <t>Mechanics</t>
  </si>
  <si>
    <t xml:space="preserve"> SCI041000 SCIENCE / Mechanics / General; SCI055000 SCIENCE / Physics / General; TEC009070 Technology &amp; Engineering / Mechanical</t>
  </si>
  <si>
    <t>This textbook covers all fundamental concepts of physics and describes how different theories are developed from physical observations and phenomena. After some essential calculus the author presents the complete classical mechanics giving numerous examples and with a clear focus on problem-solving techniques.  Due to the high number of exercises at the end of each chapter and their solutions the work is valuable for self-study.   　</t>
  </si>
  <si>
    <t>Hiqmet Kamberaj, International Balkan University, Skopje, Macedonia.</t>
  </si>
  <si>
    <t>Maxwell's Demon</t>
  </si>
  <si>
    <t>Entropy, Information, Computing</t>
  </si>
  <si>
    <t>Rex, Andrew F. / Leff, Harvey S.</t>
  </si>
  <si>
    <t>Princeton Series in Physics</t>
  </si>
  <si>
    <t>45</t>
  </si>
  <si>
    <t>About 120 years ago, James Clerk Maxwell introduced his now legendary hypothetical  demon  as a challenge to the integrity of the second law of thermodynamics. Fascination with the demon persisted throughout the development of statistical and quantum physics, information theory, and computer science--and linkages have been established between Maxwell's demon and each of these disciplines. The demon's seductive quality makes it appealing to physical scientists, engineers, computer scientists, biologists, psychologists, and historians and philosophers of science. Until now its important source material has been scattered throughout diverse journals.This book brings under one cover twenty-five reprints, including seminal works by Maxwell and William Thomson historical reviews by Martin Klein, Edward Daub, and Peter Heimann information theoretic contributions by Leo Szilard, Leon Brillouin, Dennis Gabor, and Jerome Rothstein and innovations by Rolf Landauer and Charles Bennett illustrating linkages with the limits of computation. An introductory chapter summarizes the demon's life, from Maxwell's illustration of the second law's statistical nature to the most recent  exorcism  of the demon based on a need periodically to erase its memory. An annotated chronological bibliography is included.Originally published in 1990.The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</si>
  <si>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Outliers in Control Engineering</t>
  </si>
  <si>
    <t>Fractional Calculus Perspective</t>
  </si>
  <si>
    <t>Domanski, Pawel D. / Chen, YangQuan / Lawrynczuk, Maciej</t>
  </si>
  <si>
    <t>Fractional Calculus in Applied Sciences and Engineering</t>
  </si>
  <si>
    <t>10</t>
  </si>
  <si>
    <t xml:space="preserve"> MAT003000 MATHEMATICS / Applied; TEC004000 Technology &amp; Engineering / Automation; TEC008000 Technology &amp; Engineering / Electronics / General</t>
  </si>
  <si>
    <t>The subject of outliers modeling and their detection originates from industry. Non-Gaussian and nonlinear features of the real-life challenges combined with process complexity require appropriate engineering tools. Control engineers demand state-of-the-art data analytics to support their daily plant monitoring and control supervision. This book incorporates inspiring contributions showing that fractional calculus with non-Gaussian statistics delivers robust data analytics capturing the essence of process uncertainties and complexities.</t>
  </si>
  <si>
    <t>Paweł D. Domański, Maciej Ławryńczuk, Warsaw University of Technology, Poland YangQuan Chen, Mesa Lab, University of California, USA.</t>
  </si>
  <si>
    <t>Distributed Control of Robotic Networks</t>
  </si>
  <si>
    <t>A Mathematical Approach to Motion Coordination Algorithms</t>
  </si>
  <si>
    <t>Bullo, Francesco / Martínez, Sonia / Cortés, Jorge</t>
  </si>
  <si>
    <t>27</t>
  </si>
  <si>
    <t>Robotics</t>
  </si>
  <si>
    <t xml:space="preserve"> COM014000 COMPUTERS / Computer Science; MAT003000 MATHEMATICS / Applied; TEC037000 Technology &amp; Engineering / Robotics</t>
  </si>
  <si>
    <t>This self-contained introduction to the distributed control of robotic networks offers a distinctive blend of computer science and control theory. The book presents a broad set of tools for understanding coordination algorithms, determining their correctness, and assessing their complexity and it analyzes various cooperative strategies for tasks such as consensus, rendezvous, connectivity maintenance, deployment, and boundary estimation. The unifying theme is a formal model for robotic networks that explicitly incorporates their communication, sensing, control, and processing capabilities--a model that in turn leads to a common formal language to describe and analyze coordination algorithms. Written for first- and second-year graduate students in control and robotics, the book will also be useful to researchers in control theory, robotics, distributed algorithms, and automata theory. The book provides explanations of the basic concepts and main results, as well as numerous examples and exercises.  Self-contained exposition of graph-theoretic concepts, distributed algorithms, and complexity measures for processor networks with fixed interconnection topology and for robotic networks with position-dependent interconnection topology  Detailed treatment of averaging and consensus algorithms interpreted as linear iterations on synchronous networks  Introduction of geometric notions such as partitions, proximity graphs, and multicenter functions  Detailed treatment of motion coordination algorithms for deployment, rendezvous, connectivity maintenance, and boundary estimation</t>
  </si>
  <si>
    <t xml:space="preserve"> This book covers its subject very thoroughly. The framework the authors have established is very elegant and, if it catches on, this book could be the primary reference for this approach. I don't know of any other book that covers this set of topics. —Richard M. Murray, California Institute of Technology The order of presentation makes much sense, and the book thoroughly covers what it sets out to cover. The algorithms and results are presented using a clear mathematical and computer science formalism, which allows a uniform presentation. The formalism used and the way of presenting the algorithms may be helpful for structuring the presentation of new algorithms in the future. —Vincent Blondel, Université catholique de Louvain The authors do an excellent job of clearly describing the problems and presenting rigorous, provably correct algorithms with complexity bounds for each problem. The authors also do a fantastic job of providing the mathematical insight necessary for such complex problems. —Ali Jadbabaie, University of Pennsylvania</t>
  </si>
  <si>
    <t>Francesco Bullo is professor of mechanical engineering at the University of California, Santa Barbara. Jorge Cortés is associate professor of mechanical and aerospace engineering at the University of California, San Diego. Sonia Martínez is assistant professor of mechanical and aerospace engineering at the University of California, San Diego.</t>
  </si>
  <si>
    <t>Image Processing</t>
  </si>
  <si>
    <t>Zhang, Yujin</t>
  </si>
  <si>
    <t>5320</t>
  </si>
  <si>
    <t xml:space="preserve"> COM012050 COMPUTERS / Image Processing; COM018000 COMPUTERS / Data Processing; COM021030 COMPUTERS / Database Management / Data Mining; TEC067000 Technology &amp; Engineering / Signals &amp; Signal Processing</t>
  </si>
  <si>
    <t>This graduate textbook explains image geometry, and elaborates on image enhancement in spatial and frequency domain, unconstrained and constrained restoration and restoration from projection, and discusses various coding technologies such as predictive coding and transform coding. Rich in examples and exercises, it prepares electrical engineering and computer science students for further studies on image analysis and understanding.</t>
  </si>
  <si>
    <t>Table of Content:Chapter 1 Introduction to Image Engineering1.1 Basic Concepts of Images1.2 Image Engineering1.3 Organization and Overview of the Book1.4 SummaryProblems, Further ReadingChapter 2 Image Acquisition2.1 Spatial Relationship in Image Formation2.2 Image Brightness2.3 Sampling and Quantization2.4 Stereo Imaging2.5 SummaryProblems, Further ReadingChapter 3 Image Geometry3.1 Relationships among Pixels3.2 Distances3.3 Image Coordinate Transformations3.4 Distance Transforms3.5 Geometric Transformations3.6 General Morphic Transformations3.7 SummaryProblems, Further ReadingPart 2 Image ProcessingChapter 4 Image Transforms4.1 Separable and Orthogonal Transforms4.2 The Fourier Transform4.3 Walsh and Hadamard Transforms4.4 Discrete Cosine Transform4.5 Gabor Transform4.6 Wavelet Transform4.7 The Hotelling Transform4.8 Radon Transform4.1 SummaryProblems, Further ReadingChapter 5 Image Enhancement5.1 Image Operations5.2 Direct Gray-Level Mapping5.3 Histogram Transforms5.4 Frequency Filtering5.5 Linear Spatial Filtering5.6 Non-Linear Spatial Filtering5.7 Color Image Enhancement5.8 SummaryProblems , Further ReadingChapter 6 Image Restoration6.1 Degradation and Noise6.2 Degradation Model and Restoration Computation6.3 Techniques for Unconstrained Restoration6.4 Techniques for Constrained Restoration6.5 Interactive Restoration6.6 SummaryProblems, Further ReadingChapter 7 Image Reconstruction from Projection7.1 Modes and Principles7.2 Reconstruction by Fourier-Inversion7.3 Convolution and Back Projection7.4 Algebraic Reconstruction7.5 Combined Reconstruction7.6 SummaryProblems, Further ReadingChapter 8 Image Coding8.1 Fundamentals8.2 Variable Length Coding8.3 Bit-Plane Coding8.4 Predictive Coding8.5 Transform Cod</t>
  </si>
  <si>
    <t>„Sehr gut zur Vertiefung geeignet.  Prof. Dr. Günther Görz, Friedrich-Alexander-Universität Erlangen-Nürnberg</t>
  </si>
  <si>
    <t>Yujin Zhang, Tsinghua University, Beijing, China</t>
  </si>
  <si>
    <t>Soft Computing in Smart Manufacturing</t>
  </si>
  <si>
    <t>Solutions toward Industry 5.0</t>
  </si>
  <si>
    <t>Sibalija, Tatjana / Davim, J. Paulo</t>
  </si>
  <si>
    <t xml:space="preserve"> COM004000 COMPUTERS / Intelligence (AI) &amp; Semantics; TEC004000 Technology &amp; Engineering / Automation; TEC009090 Technology &amp; Engineering / Automotive; TEC021030 Technology &amp; Engineering / Materials Science / Metals &amp; Alloys; TEC040000 Technology &amp; Engineering / Technical &amp; Manufacturing Industries &amp; Trades</t>
  </si>
  <si>
    <t>This book aims at addressing the challenges of contemporary manufacturing in Industry 4.0 environment and future manufacturing (aka Industry 5.0), by implementing soft computing as one of the major sub-fields of artificial intelligence. It contributes to development and application of the soft computing systems, including links to hardware, software and enterprise systems, in resolving modern manufacturing issues in complex, highly dynamic and globalized industrial circumstances. It embraces heterogeneous complementary aspects, such as control, monitoring and modeling of different manufacturing tasks, including intelligent robotic systems and processes, addressed by various machine learning and fuzzy techniques modeling and parametric optimization of advanced conventional and non-conventional, eco-friendly manufacturing processes by using machine learning and evolutionary computing techniques cybersecurity framework for Internet of Things-based systems addressing trustworthiness and resilience in machine-to-machine and human-machine collaboration static and dynamic digital twins integration and synchronization in a smart factory environment STEP-NC technology for a smart machine vision system, and integration of Open CNC with Service-Oriented Architecture for STEP-NC monitoring system in a smart manufacturing.  Areas of interest include but are not limited to applications of soft computing to address the following:    dynamic process/system modeling and simulation,    dynamic process/system parametric optimization,    dynamic planning and scheduling,    smart, predictive maintenance,    intelligent and autonomous systems,    improved machine cognition,    effective digital twins integration,    human-machine collaboration, robots, and cobots.  &lt;/U</t>
  </si>
  <si>
    <t>T. Sibalija, Belgrade Metropolitan University, Serbia J. P. Davim, Universitiy of Aveiro, Portugal.</t>
  </si>
  <si>
    <t>Sidewalk City</t>
  </si>
  <si>
    <t>Remapping Public Space in Ho Chi Minh City</t>
  </si>
  <si>
    <t>Kim, Annette Miae</t>
  </si>
  <si>
    <t xml:space="preserve"> HIS048000 HISTORY / Asia / Southeast Asia; SCI030000 SCIENCE / Earth Sciences / Geography; SOC026030 SOCIAL SCIENCE / Sociology / Urban; TEC000000 Technology &amp; Engineering / General; TEC048000 Technology &amp; Engineering / Cartography</t>
  </si>
  <si>
    <t>For most, the term “public space” conjures up images of large, open areas: community centers for meetings and social events the ancient Greek agora for political debates green parks for festivals and recreation. In many of the world’s major cities, however, public spaces like these are not a part of the everyday lives of the public. Rather, business and social lives have always been conducted along main roads and sidewalks. With increasing urban growth and density, primarily from migration and immigration, rights to the sidewalk are being hotly contested among pedestrians, street vendors, property owners, tourists, and governments around the world.With Sidewalk City, Annette Miae Kim provides the first multidisciplinary case study of sidewalks in a distinctive geographical area. She focuses on Ho Chi Minh City, Vietnam, a rapidly growing and evolving city that throughout its history, her multicultural residents have built up alternative legitimacies and norms about how the sidewalk should be used. Based on fieldwork over 15 years, Kim developed methods of spatial ethnography to overcome habitual seeing, and recorded both the spatial patterns and the social relations of how the city’s vibrant sidewalk life is practiced.In Sidewalk City, she transforms this data into an imaginative array of maps, progressing through a primer of critical cartography, to unveil new insights about the importance and potential of this quotidian public space. This richly illustrated and fascinating study of Ho Chi Minh City’s sidewalks shows us that it is possible to have an aesthetic sidewalk life that is inclusive of multiple publics’ aspirations and livelihoods, particularly those of migrant vendors.</t>
  </si>
  <si>
    <t>7. Reconsidering Sidewalks as Public Space6. The Tourist Map: Altering Visions of What Sidewalks Are and Could Be5. Drawing New Lines on the Pavement: Street Vendors and Property Rights in Public Space4. Mapping the Unmapped: Mixed-Use Sidewalk Spaces3. Looking Again: Power and Critical Cartography2. Tropical Paris and Chinatown: The History and Resilience of Ho Chi Minh City’s Sidewalks1. Seen and Unseen: Ho Chi Minh City’s Sidewalk LifeAcknowledgmentsContentsEndnotesBibliographyIndex</t>
  </si>
  <si>
    <t>“Sidewalk City is an important book which takes a big step forward in our understanding of that key public space—the sidewalk. Mixing urban theory, ethnography, observation, and innovative mapping, Kim has produced a new conceptual and representational paradigm. Both scholarly and readable, Sidewalk City should interest anyone who thinks about cities, public spaces, and people.”— Margaret Crawford, UC Berkeley Using critical cartography and spatial ethnography, Sidewalk City brings to life an unwritten realm of claims and practices. Kim brilliantly persuades us with her theoretical framework which identifies a particular type of rights not associated with shared sidewalks: property rights negotiated in public space. — Saskia Sassen, author of Expulsions: Brutality and Complexity in the Global Economy“Sidewalk City is visually powerful, socially explanatory, and politically revealing. Kim delivers an exceptionally rich contribution to the emerging domain of urban humanities with her multilayered close analysis of a seemingly prosaic socio-spatial environment—the sidewalks of Ho Chi Minh City. As such, she provides as much creative clarity to those interested in photography, multi-media art, and critical cartography as she does to those who care about economic development, property rights, urban planning, public policy, and ethnographic method.”— Lawrence J. Vale, Massachusetts Institute of Technology, author of Purging the Poorest“Opening with an exciting ethnography of sidewalk life in Ho Chi Minh City, Kim goes on to unfurl a revolutionary collection of mapping subjects, techniques, and strategies that let her, as she says, map the unmapped. As Kevin Lynch did in 1960, Kim inaugurates an utterly new fork in the history of mapmaking, enabling her to return at book’s end to the sidewalk both reconsidered and reimagined. Sidewalk City</t>
  </si>
  <si>
    <t>Annette Miae Kim is associate professor of public policy and the founding director of SLAB, the Spatial Analysis Lab, at the University of Southern California.</t>
  </si>
  <si>
    <t>The Ethnography of Rhythm</t>
  </si>
  <si>
    <t>Orality and Its Technologies</t>
  </si>
  <si>
    <t>Saussy, Haun</t>
  </si>
  <si>
    <t>Verbal Arts: Studies in Poetics</t>
  </si>
  <si>
    <t>Fordham University Press</t>
  </si>
  <si>
    <t xml:space="preserve"> LIT006000 LITERARY CRITICISM / Semiotics &amp; Theory; SOC002010 SOCIAL SCIENCE / Anthropology / Cultural &amp; Social; SOC052000 SOCIAL SCIENCE / Media Studies; TEC052000 Technology &amp; Engineering / Social Aspects</t>
  </si>
  <si>
    <t>Winner of the Modern Language Association's Aldo and Jeanne Scaglione Prize for Comparative Literary StudiesWho speaks? The author as producer, the contingency of the text, intertextuality, the “device”—core ideas of modern literary theory—were all pioneered in the shadow of oral literature. Authorless, loosely dated, and variable, oral texts have always posed a challenge to critical interpretation. When it began to be thought that culturally significant texts—starting with Homer and the Bible—had emerged from an oral tradition, assumptions on how to read these texts were greatly perturbed. Through readings that range from ancient Greece, Rome, and China to the Cold War imaginary, The Ethnography of Rhythm situates the study of oral traditions in the contentious space of nineteenth- and twentieth-century thinking about language, mind, and culture. It also demonstrates the role of technologies in framing this category of poetic creation. By making possible a new understanding of Maussian “techniques of the body” as belonging to the domain of Derridean “arche-writing,” Haun Saussy shows how oral tradition is a means of inscription in its own right, rather than an antecedent made obsolete by the written word or other media and data-storage devices.</t>
  </si>
  <si>
    <t>Saussy’s finely detailed scholarship is of import to both folklorists and literary scholars, each of whom has something to learn from the other. Whatever you thought oral literature was, Saussy makes you think again....scholars working across a wide range of fields of literary and linguistic study will find a wealth of insight here.—Linda Hutcheon:Only Haun Saussy—with his historical range, theoretical breadth, and fine close-reading—could have pulled off this brilliant comparative history of 'the perturbation caused by the idea of oral literature.' The disciplinary range of this dazzling scholarly performance takes us from linguistics and philology to ethnography and religious studies, from physiology and psychiatry to the history of graphic and sound technologies. Be prepared to marvel—and learn.</t>
  </si>
  <si>
    <t>SaussyHaun: Haun Saussy is University Professor of Comparative Literature at the University of Chicago. He won the René Wellek Prize for Comparative Literature (for the second time) for his most recent book, Translation as Citation: Zhuangzi Inside Out (Oxford, 2018). His book The Ethnography of Rhythm: Orality and Its Technologies (Fordham, 2016) was awarded the Aldo and Jeanne Scaglione Prize for Comparative Literary Studies.Haun Saussy is University Professor of Comparative Literature at the University of Chicago.</t>
  </si>
  <si>
    <t>Mathematics for Reliability Engineering</t>
  </si>
  <si>
    <t>Modern Concepts and Applications</t>
  </si>
  <si>
    <t>Ram, Mangey / Xing, Liudong</t>
  </si>
  <si>
    <t>8</t>
  </si>
  <si>
    <t xml:space="preserve"> MAT003000 MATHEMATICS / Applied; TEC007000 Technology &amp; Engineering / Electrical</t>
  </si>
  <si>
    <t>Reliability is a fundamental criterium in engineering systems. This book shows innovative concepts and applications of mathematics in solving reliability problems. The contents address in particular the interaction between engineers and mathematicians, as well as the cross-fertilization in the advancement of science and technology. It bridges the gap between theory and practice to aid in practical problem-solving in various contexts.</t>
  </si>
  <si>
    <t>M. Ram, Graphic Era University, India L. Xing, University of Massachussetts, USA.</t>
  </si>
  <si>
    <t>Greek and Roman Mechanical Water-Lifting Devices</t>
  </si>
  <si>
    <t>The History of a Technology</t>
  </si>
  <si>
    <t>Oleson, John</t>
  </si>
  <si>
    <t xml:space="preserve"> HIS002010 HISTORY / Ancient / Greece; HIS002020 HISTORY / Ancient / Rome; TEC056000 Technology &amp; Engineering / History</t>
  </si>
  <si>
    <t>Water is fundamental to human life, and the ways in which a society uses it can tell us a great deal about a people. The ancient Greeks and Romans had at their disposal several mechanical water-lifting devices. The water-screw, the force pump, the compartmented wheel, and the bucket-chain were developed by scientists associated with the great school at Alexandria. Application of these devices was sporadic in the Hellenistic world, but they, and the later saqiya gear, were used in a wide range of rural and urban settings in many parts of the Roman Empire.Professor Oleson has prepared a definitive study of mechanical water-lifting devices in the Greek and Roman world. He systematically and thoroughly examines the literary, papyrological, and archaeological evidence for the devices and considers the design, materials, settings, costs, effectiveness, and durability of the many adaptations of the small basic repertoire of models. The literary and papyrological materials range from Deuteronomy to papyri of the seventh century AD, and the archaeological sites discussed range from Babylon to Wales.An extensive collection of illustrations complements the literary, papyrological, and archaeological evidence for this remarkable ancient technology.</t>
  </si>
  <si>
    <t>OlesonJoseph: JOHN PETER OLESON is a member of the Department of Classics at the University of Victoria, Victoria, British Columbia.</t>
  </si>
  <si>
    <t>English-German Dictionary / Deutsch-Englisch Wörterbuch</t>
  </si>
  <si>
    <t xml:space="preserve">Mijic, Goran </t>
  </si>
  <si>
    <t>Solar Energy and Technology</t>
  </si>
  <si>
    <t>Volume 1</t>
  </si>
  <si>
    <t xml:space="preserve"> SCI013000 SCIENCE / Chemistry / General; TEC009000 Technology &amp; Engineering / Engineering (General); TEC021000 Technology &amp; Engineering / Materials Science / General</t>
  </si>
  <si>
    <t>This comprehensive dictionary on Solar Energy and Technology is the first of its kind. The book encourages communication within the field, incorporating all concepts of state-of-the-art solar technologies, and includes essential terms for alternative and sustainable energy technologies. From »3D architecture« to »zylindrischer Parabolspiegel«, this book provides an unprecedentedly extensive bilingual dictionary on the subject and helps users understand the terms, abbreviations, phrases, and synonyms of solar energy and technology. The book covers all key technologies from photovoltaic technology, nanophotovoltaics, solar materials, thermal systems to energy storage, applications of solar power, hybrid power systems, infrastructure, economics, and much more. For the engineer, scientist, translator, manager, salesman, marketing specialist, even layman of solar technologies, this comprehensive dictionary on Solar Energy and Technology will give you the ability to apply the correct terms in the leading languages in solar energy development in any situation. Over 8000 entries on solar infrastructures, components, alternative energy technologies, and solar hybrid technology developments. Comprehensive bilingual set of all main terms in the solar energy area. See also: Vol. 2, the accompanying Encyclopedia, ISBN 978-3-11-047577-7 About the Author Goran Mijic studied German, history of technology, and media culture in Hamburg, Germany and Salt Lake City, USA. He obtained his Ph.D. from the University of Utah in 2005. He currently works as Senior Linguist at MultiLing Corporation, USA.</t>
  </si>
  <si>
    <t xml:space="preserve"> This comprehensive dictionary [...] provides an unprecedentedly extensive bilingual dictionary on the subject and helps users understand the terms, abbreviations, phrases, and synonyms of solar energy and technology. METALL, 70. Jahrgang (2016), Nr. 12, S. 526   The value for students with any interest in solar energy lies in the contextual definitions of terminology that you cannot find in Wikipedia. [The encyclopedia] may also be useful for social scientists and humanists looking to participate in conversations about solar energy and technology. It helpfully delineates nebulous terms with multiple meanings, as well as relevant acronyms. This series has overall usefulness for multidisciplinary studies. Summing Up: Recommended. Lower-division undergraduates, technical school students, and public libraries.  J. J. Meier in: CHOICE 56.9 (2019)</t>
  </si>
  <si>
    <t>Goran Mijic, Sandy, UT, USA.</t>
  </si>
  <si>
    <t>Systems Reliability Engineering</t>
  </si>
  <si>
    <t>Modeling and Performance Improvement</t>
  </si>
  <si>
    <t>Kumar, Amit / Ram, Mangey</t>
  </si>
  <si>
    <t xml:space="preserve"> BUS065000 BUSINESS &amp; ECONOMICS / Total Quality Management; BUS083000 BUSINESS &amp; ECONOMICS / Information Management; COM051230 COMPUTERS / Software Development &amp; Engineering / General; MAT003000 MATHEMATICS / Applied; TEC004000 Technology &amp; Engineering / Automation; TEC009000 Technology &amp; Engineering / Engineering (General); TEC009060 Technology &amp; Engineering / Industrial Engineering</t>
  </si>
  <si>
    <t>Reliability is one of the fundamental criteria in engineering systems. Design and maintenance serve to support it throughout the systems life. As such, maintenance acts in parallel to production and can have a great impact on the availability and capacity of production and the quality of the products. The authors describe current and innovative methods useful to industry and society.</t>
  </si>
  <si>
    <t>Amit Kumar, Phagwara, India Mangey Ram, Derhadun India</t>
  </si>
  <si>
    <t>Progress Reports on Impedance Spectroscopy</t>
  </si>
  <si>
    <t>Measurements, Modeling, and Application</t>
  </si>
  <si>
    <t xml:space="preserve"> SCI013010 SCIENCE / Chemistry / Analytic; TEC004000 Technology &amp; Engineering / Automation; TEC009010 Technology &amp; Engineering / Chemical &amp; Biochemical; TEC064000 Technology &amp; Engineering / Sensors</t>
  </si>
  <si>
    <t>Impedance Spectroscopy is a powerful measurement method used in many application fields such as electrochemistry, material science, biology and medicine, semiconductor industry and sensors.This book covers new advances in the field of impedance spectroscopy including fundamentals, methods and applications by contributions from international scientists.</t>
  </si>
  <si>
    <t>Olfa Kanoun, TU Chemnitz</t>
  </si>
  <si>
    <t>Systems Control Theory</t>
  </si>
  <si>
    <t>Liu, Xiangjie</t>
  </si>
  <si>
    <t xml:space="preserve"> SCI018000 SCIENCE / Mechanics / Dynamics; TEC004000 Technology &amp; Engineering / Automation; TEC007000 Technology &amp; Engineering / Electrical; TEC040000 Technology &amp; Engineering / Technical &amp; Manufacturing Industries &amp; Trades</t>
  </si>
  <si>
    <t>The book provides an up-to-date overview of modern control methods based on system models. Linear transformation of state vector, solution of state space model, stable analysis, state feedback and observer are discussed in detail. Throughout the book, computational problems are solved with MATLAB. The book is an essential text for graduate students and researchers in control engineering, mechanical, and electrical engineering.</t>
  </si>
  <si>
    <t>Xiangjie Liu, North China Electric Power University, Beijing, China</t>
  </si>
  <si>
    <t>Engineering Drawing and Descriptive Geometry</t>
  </si>
  <si>
    <t>Walsh, C. J.</t>
  </si>
  <si>
    <t xml:space="preserve"> MAT000000 MATHEMATICS / General; TEC007000 Technology &amp; Engineering / Electrical</t>
  </si>
  <si>
    <t>Guo, Baolong / Zhu, Juanjuan</t>
  </si>
  <si>
    <t>3</t>
  </si>
  <si>
    <t xml:space="preserve"> TEC009000 Technology &amp; Engineering / Engineering (General); TEC041000 Technology &amp; Engineering / Telecommunications; TEC067000 Technology &amp; Engineering / Signals &amp; Signal Processing</t>
  </si>
  <si>
    <t>A compact overview on signals and systems, with emphasis on analysis of continuous and discrete systems in time domain. Frequency-domain analysis, transform analysis and state-space analysis are also discussed in detail. With abundant examples and exercises to facilitate learning, it is an ideal texts for graduate students and lecturers in signal processing, and communication engineering.</t>
  </si>
  <si>
    <t>Baolong Guo, Xidian University, Shaanxi Province, China</t>
  </si>
  <si>
    <t>Advances in Industry 4.0</t>
  </si>
  <si>
    <t>Concepts and Applications</t>
  </si>
  <si>
    <t>Niranjanamurthy, M. / Peng, Sheng-Lung / Naresh, E. / Jayasimha, S. R. / Balas, Valentina Emilia</t>
  </si>
  <si>
    <t>Smart Computing Applications</t>
  </si>
  <si>
    <t xml:space="preserve"> BUS070030 BUSINESS &amp; ECONOMICS / Industries / Computers &amp; Information Technology; COM004000 COMPUTERS / Intelligence (AI) &amp; Semantics; TEC004000 Technology &amp; Engineering / Automation; TEC037000 Technology &amp; Engineering / Robotics</t>
  </si>
  <si>
    <t>This book presents the emerging technologies of Industry 4.0. It describes the growing trend towards automation and data exchange in the manufacturing industry, with a focus on the internet of things (IoT), the industrial internet of things (IIoT), cyber-physical systems (CPS), smart factories, cloud computing, cognitive computing, and artificial intelligence.</t>
  </si>
  <si>
    <t>M. Niranjanamurthy, Ramaiah I. E. Naresh, Manipal I. S. Jayasimha,Visvesvaraya U P. Sheng-Lung, Dong Hwa U V. Balas, Aurel Vlaicu U.</t>
  </si>
  <si>
    <t>Power Electronics Circuit Analysis with PSIM®</t>
  </si>
  <si>
    <t>Asadi, Farzin / Eguchi, Kei</t>
  </si>
  <si>
    <t>Electronics</t>
  </si>
  <si>
    <t xml:space="preserve"> COM051000 COMPUTERS / Programming / General; SCI024000 SCIENCE / Energy; TEC007000 Technology &amp; Engineering / Electrical; TEC008000 Technology &amp; Engineering / Electronics / General</t>
  </si>
  <si>
    <t>This book shows how to analyse and simulate power electronics circuits using the software PSIM®. It helps engineers and students in understanding, simulating and designing appropriate circuit components, materials and topologies. It includes simulations examples from real wolrd situations that make it suitable as additional reading in a power electronics course.</t>
  </si>
  <si>
    <t>Farzin Asadi, Maltepe University, Istanbul, Turkey Kei Eguchi, Fukuoka Institute of Technology, Fukuoka, Japan.</t>
  </si>
  <si>
    <t>Theory of Fractional Engineering Vibrations</t>
  </si>
  <si>
    <t>Li, Ming</t>
  </si>
  <si>
    <t>9</t>
  </si>
  <si>
    <t xml:space="preserve"> MAT005000 MATHEMATICS / Calculus; MAT034000 MATHEMATICS / Mathematical Analysis; SCI041000 SCIENCE / Mechanics / General; TEC007000 Technology &amp; Engineering / Electrical</t>
  </si>
  <si>
    <t>Vibration is important subject in many fields, ranging from mechanical engineering to electronic one. This book aims at giving a combination of conventional linear vibrations with recent fractional ones from a view of engineering. It consists of two parts. One is for conventional linear vibrations in Chapters 1 - 6 based on the authors lectures on the course of ship hull vibrations for undergraduates and postgraduates in Ocean College, Zhejiang University, China. The other, Chapters 7 - 15, contains his research in fractional vibrations.   the book is suitable for researchers and graduate students in science and engieering. Preferred preliminaries are calculus, university physics, theoretic mechanics, and material mechanics for readers.</t>
  </si>
  <si>
    <t>Ming Li, Ocean College, Zhejiang University, Zhejiang and East China Normal University, Shanghai, PR. China.</t>
  </si>
  <si>
    <t>Mathematical Fluid Mechanics</t>
  </si>
  <si>
    <t>Advances in Convective Instabilities and Incompressible Fluid Flow</t>
  </si>
  <si>
    <t>Mahanthesh, B.</t>
  </si>
  <si>
    <t>7</t>
  </si>
  <si>
    <t>Fluid mechanics</t>
  </si>
  <si>
    <t xml:space="preserve"> MAT003000 MATHEMATICS / Applied; TEC009010 Technology &amp; Engineering / Chemical &amp; Biochemical</t>
  </si>
  <si>
    <t>This book aims to include various significant research topics of mathematical fluid mechanics having relevance or applications in engineering and applied sciences, covering the tools and techniques used for developing mathematical methods and modelling related to real-life situations.</t>
  </si>
  <si>
    <t>B. Mahanthesh, CHRIST (Deemed to be University), Bangalore, India.</t>
  </si>
  <si>
    <t>Engineering Ethics</t>
  </si>
  <si>
    <t>Contemporary and Enduring Debates</t>
  </si>
  <si>
    <t>Johnson, Deborah G.</t>
  </si>
  <si>
    <t>Yale University Press</t>
  </si>
  <si>
    <t xml:space="preserve"> PHI005000 PHILOSOPHY / Ethics &amp; Moral Philosophy; TEC052000 Technology &amp; Engineering / Social Aspects</t>
  </si>
  <si>
    <t>An engaging, accessible survey of the ethical issues faced by engineers, designed for students The first engineering ethics textbook to use debates as the framework for presenting engineering ethics topics, this engaging, accessible survey explores the most difficult and controversial issues that engineers face in daily practice. Written by a leading scholar in the field of engineering and computer ethics, Deborah Johnson approaches engineering ethics with three premises: that engineering is both a technical and a social endeavor that engineers don’t just build things, they build society and that engineering is an inherently ethical enterprise.</t>
  </si>
  <si>
    <t xml:space="preserve"> Johnson’s book is a welcome addition to the suite of engineering ethics texts currently available, especially with respect to those intended for undergraduate engineering students.” —Richard Burgess, Texas Tech University Johnson has written a compact, clear, readable, and well-organized textbook for use in Engineering Ethics courses. —Michael D. Jaworski, University of Texas Rio Grande Valley Johnson has the perfect touch for elucidating engineering ethics debates. No one understands better the distinctions between individual behavior and organizational culture, microethics and macroethics, and conventional and emerging technologies. —Joe Herkert, North Carolina State University This relevant and pragmatic book is especially timely given the accelerated pace of engineering innovation. Engineers of all backgrounds will find this very helpful as they navigate complex sociotechnical issues. —Missy Cummings, Duke University</t>
  </si>
  <si>
    <t>JohnsonDeborah G.: Deborah G. Johnson is Anne Shirley Carter Olsson Professor Emerita in the Science, Technology and Society Program in the School of Engineering of the University of Virginia. She is the author of Computer Ethics, among many other publications.</t>
  </si>
  <si>
    <t>Beautiful Data</t>
  </si>
  <si>
    <t>A History of Vision and Reason since 1945</t>
  </si>
  <si>
    <t>Halpern, Orit</t>
  </si>
  <si>
    <t>Experimental futures : technological lives, scientific arts, anthropological voices</t>
  </si>
  <si>
    <t xml:space="preserve"> ARC000000 ARCHITECTURE / General; ART000000 ART / General; TEC056000 Technology &amp; Engineering / History</t>
  </si>
  <si>
    <t>Beautiful Data is both a history of big data andinteractivity, and a sophisticated meditation on ideas about vision and cognition inthe second half of the twentieth century. Contending that our forms of attention,observation, and truth are contingent and contested, Orit Halpern historicizes theways that we are trained, and train ourselves, to observe and analyze the world.Tracing the postwar impact of cybernetics and the communication sciences on thesocial and human sciences, design, arts, and urban planning, she finds a radicalshift in attitudes toward recording and displaying information. These changedattitudes produced what she calls communicative objectivity: new forms ofobservation, rationality, and economy based on the management and analysis of data.Halpern complicates assumptions about the value of data and visualization, arguingthat changes in how we manage and train perception, and define reason andintelligence, are also transformations in governmentality. She also challenges theparadoxical belief that we are experiencing a crisis of attention caused by digitalmedia, a crisis that can be resolved only through intensified mediaconsumption.</t>
  </si>
  <si>
    <t>Acknowledgments viiPrologue. Speculating on Sense1Introduction. Dreams for Our Perceptual Present91. Archiving. Temporality, Storage, and Interactivity inCybernetics 392. Visualizing. Design, Communicative Objectivity,and the Interface 793. Rationalizing. Cognition, Time, and Logicin the Social and Behavioral Sciences 1454. Governing. DesigningInformation and Reconfiguring Population circa 1959199Conclusion 239Epilogue251Notes 271Bibliography307Index 327</t>
  </si>
  <si>
    <t xml:space="preserve"> Alexander von Lünen British Journal for the History ofScience-- Yasuhito Abe InternationalJournal of Communication-- Jessica HurleyAmerican Literature-- Amanda TullyScience &amp;amp Technology Studies--Hallam Stevens Historical Studies in the NaturalSciences-- Jackie OrrIsis</t>
  </si>
  <si>
    <t>Orit Halpern is Assistant Professor of History at the New School forSocial Research and Eugene Lang College.</t>
  </si>
  <si>
    <t>Impedance Spectroscopy</t>
  </si>
  <si>
    <t>Advanced Applications: Battery Research, Bioimpedance, System Design</t>
  </si>
  <si>
    <t xml:space="preserve"> SCI013010 SCIENCE / Chemistry / Analytic; SCI013050 SCIENCE / Chemistry / Physical &amp; Theoretical; TEC004000 Technology &amp; Engineering / Automation; TEC009010 Technology &amp; Engineering / Chemical &amp; Biochemical; TEC021000 Technology &amp; Engineering / Materials Science / General; TEC067000 Technology &amp; Engineering / Signals &amp; Signal Processing</t>
  </si>
  <si>
    <t>This book covers new advances in the field of impedance spectroscopy including fundamentals, methods and applications. It releases selected extended and peer reviewed scientific contributions from the International Workshop on Impedance Spectroscopy (IWIS 2017) focussing on detailed information about recent scientific research results in electrochemistry and battery research, bioimpedance measurement, sensors, system design, signal processing.</t>
  </si>
  <si>
    <t>Olfa Kanoun, Chemnitz</t>
  </si>
  <si>
    <t>Effective Open Access 05.04.2019</t>
  </si>
  <si>
    <t>Endless Novelty</t>
  </si>
  <si>
    <t>Specialty Production and American Industrialization, 1865-1925</t>
  </si>
  <si>
    <t>Scranton, Philip</t>
  </si>
  <si>
    <t>Flexibility, specialization, and niche marketing are buzzwords in the business literature these days, yet few realize that it was these elements that helped the United States first emerge as a global manufacturing leader between the Civil War and World War I. The huge mass production-based businesses--steel, oil, and autos--have long been given sole credit for this emergence. In Endless Novelty, Philip Scranton boldly recasts the history of this vital episode in the development of American business, known as the nation's second industrial revolution, by considering the crucial impact of trades featuring specialty, not standardized, production. Scranton takes us on a grand tour through American specialty firms and districts, where, for example, we meet printers and jewelry makers in New York and Providence, furniture builders in Grand Rapids, and tool specialists in Cincinnati. Throughout he highlights the benevolent as well as the strained relationships between workers and proprietors, the lively interactions among entrepreneurs and city leaders, and the personal achievements of industrial engineers like Frederic W. Taylor. Scranton shows that in sectors producing goods such as furniture, jewelry, machine tools, and electrical equipment, firms made goods to order or in batches, and industrial districts and networks flourished, creating millions of jobs. These enterprises relied on flexibility, skilled labor, close interactions with clients, suppliers, and rivals, and opportunistic pricing to generate profit streams. They built interfirm alliances to manage markets and fashioned specialized institutions--trade schools, industrial banks, labor bureaus, and sales consortia. In creating regional synergies and economies of scope and diversity, the approaches of these industrial firms represent the inverse of mass production. Challenging views of company organization that have come to dominate the business world in the United States, End</t>
  </si>
  <si>
    <t>This carefully researched, theoretically informed, and imaginatively structured book will command a broad readership. . . . This volume presents a coherent and compelling alternative to the studies of managerial capitalism and big business that have dominated business history.---Thomas J. Misa, American Historical ReviewBy subverting the deterministic narrative of mass production, Scranton has helped to make the story of the American economy safe for diversity once again.---Kenneth Lipartito, Technology and CultureIn contrast to . . . stories of mass production, Scranton's Endless Novelty develops a more nuanced and ultimately more convincing account of the second industrial revolution. . . . [This is a] compact and meticulously researched study.---David E. Nye, NatureOne of Choice&amp;#39s Outstanding Academic Titles for 1998Endless Novelty's most provocative challenge to economic orthodoxy . . . is its thesis that price competition is not the best route for business to follow. Much of the book can be seen as a brief against the exhalation of price reductions over other business advantages. . . . Ultimately, Endless Novelty is a valuable reminder that a humane workplace can and should exist.---James Surowiecki, Lingua Franca</t>
  </si>
  <si>
    <t>Philip Scranton is University Board of Governors Professor, History of Industry and Technology, at Rutgers University in Camden. His most recent book is Figured Tapestry: Markets, Production, and Power in Philadelphia Textiles, 1885-1941.</t>
  </si>
  <si>
    <t>The Global Restructuring of Agro-Food Systems</t>
  </si>
  <si>
    <t>McMichael, Philip D.</t>
  </si>
  <si>
    <t>Food Systems and Agrarian Change</t>
  </si>
  <si>
    <t xml:space="preserve"> TEC003000 Technology &amp; Engineering / Agriculture / General</t>
  </si>
  <si>
    <t>Stressing the political foundations of global agro-food systems, it sheds light on such complex questions as whether today's changes in food and agrarian systems anticipate a new world order, or are merely efforts to preserve an old order in crisis.</t>
  </si>
  <si>
    <t xml:space="preserve">John Walton: This is a timely collection devoted to the globalization of food and agriculture provides engaging reading for students of international development. McMichael begins and ends with a rigorous analysis of political restructuring at the state, (economic) sectoral, and global levels. </t>
  </si>
  <si>
    <t>McMichaelPhilip D.: Philip D. McMichael is Associate Professor of Rural Sociology and Director of the International Political Economy Program at Cornell University.</t>
  </si>
  <si>
    <t>Theory of Ground Water Movement</t>
  </si>
  <si>
    <t>Polubarinova-Kochina, Pelageya Yakovlevna</t>
  </si>
  <si>
    <t>1968</t>
  </si>
  <si>
    <t>Civil Engineering</t>
  </si>
  <si>
    <t>Hydrology</t>
  </si>
  <si>
    <t xml:space="preserve"> SCI081000 SCIENCE / Earth Sciences / Hydrology</t>
  </si>
  <si>
    <t>Gives valuable insight into the status of ground water hydrology in the U.S.Originally published in 1962.The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</si>
  <si>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Image Analysis</t>
  </si>
  <si>
    <t>5330</t>
  </si>
  <si>
    <t>This graduate textbook presents fundamentals, applications and evaluation of image segregation, unit description, feature measurement and pattern recognition. Analysis on textile, shape and motion are discussed and mathematical tools are employed extensively. Rich in examples and excises, it prepares electrical engineering and computer science students with knowledge and skills for further studies on image understanding.</t>
  </si>
  <si>
    <t>Table of Content:Chapter 1 Image Segmentation1.1 Definition and Classification1.2 Basic Technique Groups1.3 Extension and Generation1.4 Segmentation Evaluation1.5 SummaryProblems, Further ReadingChapter 2 Object Representation and Description2.1 Classification of Representation and Description2.2 Boundary-Based Representation2.3 Region-Based Representation2.4 Transform-Based Representation2.5 Descriptors for Boundary2.6 Descriptors for Region2.7 SummaryProblems, Further ReadingChapter 3 Feature Measurement and Error Analysis3.1 Direct and Indirect Measurements3.2 Accuracy and Precision3.3 Two Types of Connectivity3.4 Feature Measurement Error3.5 Error Analysis3.6 SummaryProblems, Further ReadingChapter 4 Texture Analysis4.1 Concepts and Classification4.2 Statistical Approaches4.3 Structural Approaches4.4 Spectral Approaches4.5 Texture Categorization4.6 Texture Segmentation4.7 SummaryProblems, Further ReadingChapter 5 Shape Analysis5.1 Definitions and Tasks5.2 Different Classes of 2-D Shapes5.3 Shape Property Description5.4 Technique Based Descriptors5.5 Wavelet Boundary Descriptors5.6 Fractal Geometry5.7 SummaryProblems, Further Reading</t>
  </si>
  <si>
    <t>Technology in Postwar America</t>
  </si>
  <si>
    <t>A History</t>
  </si>
  <si>
    <t>Pursell, Carroll</t>
  </si>
  <si>
    <t xml:space="preserve"> HIS036060 HISTORY / United States / 20th Century; HIS036070 HISTORY / United States / 21st Century; SCI034000 SCIENCE / History; TEC056000 Technology &amp; Engineering / History</t>
  </si>
  <si>
    <t>Carroll Pursell tells the story of the evolution of American technology since World War II. His fascinating and surprising history links pop culture icons with landmarks in technological innovation and shows how postwar politics left their mark on everything from television, automobiles, and genetically engineered crops to contraceptives, Tupperware, and the Veg-O-Matic.Just as America's domestic and international policies became inextricably linked during the Cold War, so did the nation's public and private technologies. The spread of the suburbs fed into demands for an interstate highway system, which itself became implicated in urban renewal projects. Fear of slipping into a postwar economic depression was offset by the creation of  a consumers' republic  in which buying and using consumer goods became the ultimate act of citizenship and a symbol of an  American Way of Life.  Pursell begins with the events of World War II and the increasing belief that technological progress and the science that supported it held the key to a stronger, richer, and happier America. He looks at the effect of returning American servicemen and servicewomen and the Marshall Plan, which sought to integrate Western Europe into America's economic, business, and technological structure. He considers the accumulating  problems  associated with American technological supremacy, which, by the end of the 1960s, led to a crisis of confidence.Pursell concludes with an analysis of how consumer technologies create a cultural understanding that makes political technologies acceptable and even seem inevitable, while those same political technologies provide both form and content for the technologies found at home and at work. By understanding this history, Pursell hopes to advance a better understanding of the postwar American self.</t>
  </si>
  <si>
    <t>Introduction1. Arsenal of Democracy2. The Geography of Everywhere3. Foreign Aid and Advantage4. The Atom and the Rocket5. Factories and Farms6. It's Fun to Live in America7. Brain Drain and Technology Gap8. From Technology Drunk...9....To Technology Sober10. A Wired Environment11. Standing Tall Again12. Globalization, Modernity, and the PostmodernNotesBibliographyIndex</t>
  </si>
  <si>
    <t>J. L. Anderson:An excellent starting point for students and generalists who wish to gain a quick overview of the subject.David E. Nye:An excellent, contextualized history of American technology after 1941.David Edgerton:Carroll Pursell is without question one of the most interesting historians of modern technology.[An] engrossing, important book... [that] is enthusiastically recommended.Technology in Postwar America is a skillful treatment of the ways in which ideas about technology have been contested in the postwar period that will serve as an excellent starting point for students and generalists who wish to gain a quick overview of the subject.</t>
  </si>
  <si>
    <t>Carroll Pursell has taught at several universities, including Case Western Reserve, from which he retired as the Adeline Barry Davee Distinguished Professor Emeritus. He is a former president of the Society for the History of Technology and the International Committee for the History of Technology. He currently serves as adjunct professor of modern history at Macquarie University in Sydney, Australia.</t>
  </si>
  <si>
    <t>Residues</t>
  </si>
  <si>
    <t>Thinking Through Chemical Environments</t>
  </si>
  <si>
    <t>Roberts, Jody A. / Reinhardt, Carsten / Jas, Nathalie / Henry, Emmanuel</t>
  </si>
  <si>
    <t>Nature, Society, and Culture</t>
  </si>
  <si>
    <t xml:space="preserve"> POL044000 POLITICAL SCIENCE / Public Policy / Environmental Policy; SCI026000 SCIENCE / Environmental Science (see also Chemistry / Environmental); SOC071000 SOCIAL SCIENCE / Technology Studies; TEC000000 Technology &amp; Engineering / General; TEC010010 Technology &amp; Engineering / Environmental / Pollution Control</t>
  </si>
  <si>
    <t>Residues offers readers a new approach for conceptualizing the environmental impacts of chemicals production, consumption, disposal, and regulation. Environmental protection regimes tend to be highly segmented according to place, media, substance, and effect academic scholarship often reflects this same segmented approach. Yet, in chemical substances we encounter phenomena that are at once voluminous and miniscule, singular and ubiquitous, regulated yet unruly. Inspired by recent studies of materiality and infrastructures, we introduce “residual materialism” as a framework for attending to the socio-material properties of chemicals and their world-making powers. Tracking residues through time, space, and understanding helps us see how the past has been built into our present chemical environments and future-oriented regulatory systems, why contaminants seem to always evade control, and why the Anthropocene is as inextricably harnessed to the synthesis of carbon into new molecules as it is driven by carbon’s combustion.</t>
  </si>
  <si>
    <t>CoverTitle PageCopyright PageContentsPreface and AcknowledgmentsAcronyms and Abbreviations1. Residue Properties2. Legacy3. Accretion4. Apprehension5. Residual MaterialismNotesBibliographyIndexAbout the AuthorsAvailable titles in the Nature, Society, and Culture series</t>
  </si>
  <si>
    <t xml:space="preserve"> This erudite and accessible book presents a novel theoretical framing that draws on examples from a multiplicity of intriguing case studies from across the globe. Residues is distinguished by its collaborative authorship and multi-disciplinary and multinational scope, seeking to change how scholars in a range of disciplines study chemicals. — Sara Shostak, author of Exposed Science Residuesshows how the chemicals we systematically ignore are powerful agents shaping our environmental future. A compelling argument for putting forgotten materials front and center in environmental research and politics. — Evan Hepler-Smith, Duke University Residues offers readers a new approach for conceptualizing the environmental impacts of chemicals production, consumption, disposal, and regulation. — American Sociological Association - Environmental Sociology Newsletter</t>
  </si>
  <si>
    <t>SORAYA BOUDIA is a professor of sociology at the University of Paris in France. She has authored, co-authored, and co-edited numerous books. She is currently studying the the global environmental crisis and the political economy of toxic waste in the MENA region.ANGELA N.H. CREAGER is the Thomas M. Siebel Professor in the History of Science at Princeton University in New Jersey. She is co-editor of the recent Risk on the Table: Food Production, Health, and the Environment(with Jean-Paul Gaudillière).SCOTT FRICKEL is a professor of environment and society and sociology at Brown University in Providence, Rhode Island. Author of six books and over fifty articles, he is currently studying the relationship between hazardous land uses, regulatory science, inequality, and health in Argentina and the United States.EMMANUEL HENRY is a professor of sociology at Université Paris-Dauphine, PSL University in France and a former member of the School of Social Science at the Institute for Advanced Study in Princeton, New Jersey. He is currently working on the links between scientific knowledge, ignorance, expertise, and public policy, in the fields of environmental and occupational health.NATHALIE JAS is a researcher at French National Research Institute for Agriculture, Food and the Environment (INRAE) in Paris. As a STS scholar, she has been working extensively on issues related to toxicants, including pesticides. She is the editor of several books, includingToxicants, Health and Regulation since 1945.CARSTEN REINHARDT is a professor for historical studies of science at the University of Bielefeld in Germany, where he also directs the Institute for Interdisciplinary Studies of Science (I2SoS) and the Center for Interdisciplinary Research (ZiF). He works on expert knowledge, regulation, and politics and on the history of the Max Planck Society.JODY A. ROBERTS</t>
  </si>
  <si>
    <t>Analog Electronic Circuit</t>
  </si>
  <si>
    <t>Ning, Beijia</t>
  </si>
  <si>
    <t>1</t>
  </si>
  <si>
    <t>Circuits</t>
  </si>
  <si>
    <t xml:space="preserve"> COM032000 COMPUTERS / Information Technology; SCI067000 SCIENCE / Waves &amp; Wave Mechanics; TEC008010 Technology &amp; Engineering / Electronics / Circuits / General; TEC009000 Technology &amp; Engineering / Engineering (General); TEC067000 Technology &amp; Engineering / Signals &amp; Signal Processing</t>
  </si>
  <si>
    <t>A comprehensive collection of fundamental principles and applications of analog electronic circuits, including semiconductor diodes, bipolar junction transistors, field-effect transistors (FETs), operational amplifiers, power amplifiers, and feedback circuits. With abundant practical examples, it is an essential reference for researchers, students and engineers in electronical engineering and information processing.</t>
  </si>
  <si>
    <t>Beijia Ning, Xidian University, Shaanxi Province, China</t>
  </si>
  <si>
    <t>The Genesis of Technoscientific Revolutions</t>
  </si>
  <si>
    <t>Rethinking the Nature and Nurture of Research</t>
  </si>
  <si>
    <t>Tsao, Jeffrey Y. / Narayanamurti, Venkatesh</t>
  </si>
  <si>
    <t xml:space="preserve"> BUS042000 BUSINESS &amp; ECONOMICS / Management Science; SCI000000 SCIENCE / General; SCI028000 SCIENCE / Experiments &amp; Projects; TEC000000 Technology &amp; Engineering / General; TEC059000 Technology &amp; Engineering / Biomedical; TEC066000 Technology &amp; Engineering / Research</t>
  </si>
  <si>
    <t>Scientific progress doesn’t always precede engineering advances it often follows. Answering questions isn’t always the goal finding questions often is. Sometimes we seek to strengthen conventional wisdom sometimes to surprise it. What if we could rethink nurturing research, through policy and management, to harmonize with the nature of research?</t>
  </si>
  <si>
    <t>CoverTitle PageCopyrightDedicationContentsIntroductionChapter 1. The Technoscientific Method: Science, Technology, and Their Coevolution1.1. The Repositories of Technoscientific Knowledge: S and T1.2. The Growth of Technoscientific Knowledge: Ṡ and Ṫ1.3. Cycles of Ṡ and Ṫ: The Transistor and the Maser / Laser1.4. RecapitulationChapter 2. The Intricate Dance of Question-and-Answer Finding2.1. Networks of Questions and Answers: Q and A2.2. Finding New Questions and Answers: Q̇ and Ȧ2.3. Cycles of Q̇ and Ȧ: Special Relativity and the iPhone2.4. RecapitulationChapter 3. The Punctuated Equilibria of Knowledge Evolution: Surprise and Consolidation3.1. Paradigms as Mediators of Surprise a</t>
  </si>
  <si>
    <t>Essential reading. By integrating the previous work of leading science and technology scholars, creating new terminology, concepts, and logical structures, and including concrete examples, these two eminent leaders make a compelling case for rethinking how we understand and nurture research to advance the public good.-- Laura Diaz Anadon, Chaired Professor of Climate Change Policy, University of CambridgeEnlightening and important. Narayanamurti and Tsao demolish long-accepted tenets of science and technology research by exposing flaws, misconceptions, and anachronisms, then propose a visionary new framework. Invaluable for anyone leading a research enterprise, recruiting talent, or devising new funding mechanisms.-- Nancy Andrews, former Dean of the Duke University School of MedicineA thought-provoking journey. By transcending widespread but limiting beliefs, The Genesis of Technoscientific Revolutions explores how to better understand research and unleash its potential. Highly recommended for all policy makers and leaders interested in improving the effectiveness of research and developing high-performing research institutions.-- Qi-Kun Xue, Director of the Beijing Academy of Quantum Information SciencesHighly accomplished researchers Narayanamurti and Tsao synthesize new and old ideas about how science and technology work together, sharing audacious insights that can improve research outcomes. This book will be a rewarding read for all who want to understand innovation and accelerate it.-- John P. Holdren, former Science Advisor to President Obama and Senate-confirmed Director of the White House Office of Science and Technology PolicyA deep examination of how discoveries and innovations have happened in history, and [it] comes up with a set of methods on nurturing research in public-funded institutions and corporate labs. It is a book that is at once dense and insightful, to b</t>
  </si>
  <si>
    <t>Power Systems &amp; Smart Energies</t>
  </si>
  <si>
    <t>Derbel, Faouzi / Derbel, Nabil / Kanoun, Olfa</t>
  </si>
  <si>
    <t>11</t>
  </si>
  <si>
    <t xml:space="preserve"> SCI000000 SCIENCE / General; SCI024000 SCIENCE / Energy; TEC004000 Technology &amp; Engineering / Automation; TEC007000 Technology &amp; Engineering / Electrical; TEC064000 Technology &amp; Engineering / Sensors; TEC067000 Technology &amp; Engineering / Signals &amp; Signal Processing</t>
  </si>
  <si>
    <t>The book presents selected, extended and peer reviewed papers from the International Multiconference on System, Automation and Control held Leipzig in 2016. These are complemented with solicited contributions by international experts. This volume is devoted to power electronics in renewable energy systems as well as to hybrid renewable energy systems.</t>
  </si>
  <si>
    <t>Faouzi Derbel, Leipzig</t>
  </si>
  <si>
    <t>Metal Cutting Technologies</t>
  </si>
  <si>
    <t>Progress and Current Trends</t>
  </si>
  <si>
    <t xml:space="preserve"> TEC008000 Technology &amp; Engineering / Electronics / General; TEC009060 Technology &amp; Engineering / Industrial Engineering; TEC009070 Technology &amp; Engineering / Mechanical; TEC018000 Technology &amp; Engineering / Industrial Technology</t>
  </si>
  <si>
    <t>This book covers current trends in metal cutting, including traditional processes (turning, milling, drilling, etc), non-traditional processes (EDM, USM, LAM, etc), abrasive cutting, high speed cutting, high efficiency cutting, micromanufacturing, and internet-based manufacturing. The interest in these topics increased rapidly over the last twenty years with advances in materials science, automation, control and computer technology.</t>
  </si>
  <si>
    <t>J. Paulo Davim, University of Aveiro, Aveiro, Portugal.</t>
  </si>
  <si>
    <t>Sustainable Food Production</t>
  </si>
  <si>
    <t>An Earth Institute Sustainability Primer</t>
  </si>
  <si>
    <t>Naeem, Shahid / van Huysen, Tiff / Lipton, Suzanne</t>
  </si>
  <si>
    <t>Columbia University Earth Institute Sustainability Primers</t>
  </si>
  <si>
    <t xml:space="preserve"> SCI026000 SCIENCE / Environmental Science (see also Chemistry / Environmental); SOC055000 SOCIAL SCIENCE / Agriculture &amp; Food (see also POLITICAL SCIENCE / Public Policy / Agriculture &amp; Food Policy); TEC003070 Technology &amp; Engineering / Agriculture / Sustainable Agriculture</t>
  </si>
  <si>
    <t>This concise text offers an overview of the key issues in sustainable food production for all readers interested in the ecology and environmental impact of agriculture. It details the ecological foundations of farming and food systems, showing how to create sustainable alternatives to the industrial production methods used today.</t>
  </si>
  <si>
    <t>Preface1. Sustainable Development: A New Century, a New Paradigm2. Nature and Nature’s Goods and Services3. Sustainable Development and Food Production4. Food, Farming, and Human Well-Being5. Bringing It All Together: The Sustainable Future Before UsGlossaryNotesIndex</t>
  </si>
  <si>
    <t>Mark Rasmussen, Director of the Leopold Center for Sustainable Agriculture, Iowa State University:Sustainable Food Production brings a broad subject area with many terms and concepts together in a coherent framework. Naeem, Lipton, and van Huysen provide a big picture view for students of sustainability and other readers interested in the environment, natural resources, agriculture, and human impacts.</t>
  </si>
  <si>
    <t>Shahid Naeem is chair of the Department of Ecology, Evolution, and Environmental Biology at Columbia University and director of the Earth Institute Center for Environmental Sustainability.Suzanne Lipton was assistant director of the Earth Institute Center for Environmental Sustainability and is now pursuing a PhD at the University of California, Santa Cruz.Tiff van Huysen has a PhD in ecosystem ecology and previously worked for the Earth Institute Center for Environmental Sustainability.</t>
  </si>
  <si>
    <t>Communication Electronic Circuits</t>
  </si>
  <si>
    <t>Cheng, Zhiqun / Liu, Guohua</t>
  </si>
  <si>
    <t>80</t>
  </si>
  <si>
    <t xml:space="preserve"> TEC008000 Technology &amp; Engineering / Electronics / General; TEC008010 Technology &amp; Engineering / Electronics / Circuits / General; TEC009000 Technology &amp; Engineering / Engineering (General); TEC067000 Technology &amp; Engineering / Signals &amp; Signal Processing</t>
  </si>
  <si>
    <t>The book presents fundamentals of communication electronic circuits, including structure, principle, analyzing methodology, design and design software. Radio frequency amplifier, sinusoidal oscillator, amplitude modulation and demodulation, angular modulation and demodulation are described in detail. The book serves for learning and teaching but can also help researchers and professionals as reference.</t>
  </si>
  <si>
    <t>Zhiqun Cheng, Hangzhou Dianzi University, Zhejiang Province, China</t>
  </si>
  <si>
    <t>Systems, Automation, and Control</t>
  </si>
  <si>
    <t xml:space="preserve"> SCI000000 SCIENCE / General; TEC004000 Technology &amp; Engineering / Automation; TEC007000 Technology &amp; Engineering / Electrical; TEC009010 Technology &amp; Engineering / Chemical &amp; Biochemical</t>
  </si>
  <si>
    <t>The book presents selected, extended and peer reviewed papers from the International Multiconference on System, Automation and Control held Leipzig in 2018. These are complemented with solicited contributions by international experts. Main topics are automatic control, robotics, synthesis of automation systems. Application examples range from man-machine interaction, mechatronics, on to biological and economical models.</t>
  </si>
  <si>
    <t>Nabil Derbel, Sfax, Tunisia</t>
  </si>
  <si>
    <t>Communication and Power Engineering</t>
  </si>
  <si>
    <t>Rajesh, R. / Mathivanan, B.</t>
  </si>
  <si>
    <t>BI12</t>
  </si>
  <si>
    <t xml:space="preserve"> SCI013000 SCIENCE / Chemistry / General; TEC008000 Technology &amp; Engineering / Electronics / General; TEC009000 Technology &amp; Engineering / Engineering (General)</t>
  </si>
  <si>
    <t>This conference proceedings compiled by IDES, the Institute of Doctors Engineers and Scientists, reports on latest research results in Communication system, Power Electronics and Power Engineering, including aspects of Control and Instrumentation, and discuss the practical challenges encountered and the solutions adopted.</t>
  </si>
  <si>
    <t>R. Rajesh, Central University of Kerala, India B. Mathivanan, Sri Ramakrishna Engineering College, India</t>
  </si>
  <si>
    <t>The War Ledger</t>
  </si>
  <si>
    <t>Kugler, Jacek / Organski, A. F. K.</t>
  </si>
  <si>
    <t xml:space="preserve"> POL000000 POLITICAL SCIENCE / General; TEC000000 Technology &amp; Engineering / General; TEC025000 Technology &amp; Engineering / Military Science</t>
  </si>
  <si>
    <t>The War Ledger provides fresh, sophisticated answers to fundamental questions about major modern wars: Why do major wars begin? What accounts for victory or defeat in war? How do victory and defeat influence the recovery of the combatants? Are the rules governing conflict behavior between nations the same since the advent of the nuclear era?The authors find such well-known theories as the balance of power and collective security systems inadequate to explain how conflict erupts in the international system. Their rigorous empirical analysis proves that the power-transition theory, hinging on economic, social, and political growth, is more accurate it is the differential rate of growth of the two most powerful nations in the system—the dominant nation and the challenger—that destabilizes all members and precipitates world wars.Predictions of who will win or lose a war, the authors find, depend not only on the power potential of a nation but on the capability of its political systems to mobilize its resources—the  political capacity indicator.  After examining the aftermath of major conflicts, the authors identify national growth as the determining factor in a nation's recovery. With victory, national capabilities may increase or decrease with defeat, losses can be enormous. Unexpectedly, however, in less than two decades, losers make up for their losses and all combatants find themselves where they would have been had no war occurred.Finally, the authors address the question of nuclear arsenals. They find that these arsenals do not make the difference that is usually assumed. Nuclear weapons have not changed the structure of power on which international politics rests. Nor does the behavior of participants in nuclear confrontation meet the expectations set out in deterrence theory.</t>
  </si>
  <si>
    <t>AcknowledgmentsIntroductionOf PowerOf Size and GrowthOf Nuclear WeaponsPlan of the Book1. Causes, Beginnings and Predictions: The Power TransitionThree ModelsComparison of the Three ModelsPreparation for the Testing of a ModelEmpirical Tests of the Power-Distribution ModelsConclusion2. Davids and Goliaths: Predicting the Outcomes of International WarsPower Indicators: Existing MeasuresThe Missing Measure of Political DevelopmentConstruction of a Measure of Political DevelopmentAn Index of Governmental ExtractionA New Measure of National CapabilitiesTests, Hypotheses, and FindingsConclusion3. The Costs of Major Wars: The Phoenix FactorTheoretical PropositionsIndexing National Capabilities or Power ResourcesEstimating Consequences of WarChoice of Test CasesActorsEmpirical PropositionsFindingsThe Phoenix FactorConclusion4. Nuclear Arms Races and DeterrenceDeterrents and DeterrenceTesting Deterrence: Outcomes of CrisisTesting Mutual Deterrence: The Nuclear Arms RaceConclusion5. ConclusionA Note on ArchitectureMajor Wars: BeginningsPredictions of War OutcomesThe Phoenix FactorDeterrence and Arms RacesBeyond the DataAppendix 1: Index of Political DevelopmentAppendix 2: Postwar American AidAppendix 3: Analysis of ModelsNotesBibliographyIndex</t>
  </si>
  <si>
    <t>A. F. K. Organski is professor of political science at the University of Michigan. Jacek Kugler is professor of political science at Vanderbilt University. They are the coauthors, with J. Timothy Johnson and Youssef Cohen, of Births, Deaths, and Taxes: The Demographic and Political Transitions, also published by the University of Chicago Press.</t>
  </si>
  <si>
    <t>Encyclopedia</t>
  </si>
  <si>
    <t>Volume 2</t>
  </si>
  <si>
    <t>Volume 2 is the most comprehensive and detailed encyclopedia of solar energy and technology available today, containing all essential solar terms in one place. A convenient source for spelling, classifications, and concise definitions of terms encountered in the study, reading, and practice of solar technologies.  The scope of the encyclopedia includes all terms of importance and topics of primary significance in the field. As the solar field is one of the fastest growing and changing sectors in the energy industry today, the ambition of this encyclopedia is to cover all key state-of-the-art solar components and technologies, including photovoltaic appliances and systems, solar-thermal systems, nanophotovoltaics, semiconductor materials and technologies, energy storage systems, software applications, solar architecture, measuring devices, units of measurements, mounting systems and components, hybrid power systems, solar occupations, infrastructure, rules and regulations, economics, and much more.  Written in a clear, precise, and easy-to-understand style, the encyclopedia is equally accessible to solar specialists and laymen. It is ideal for students, solar enthusiasts, and solar professionals, such as solar technicians, electricians, installers, engineers, scientists, designers, architects, managers, salesmen, marketing specialists, attorneys, writers, and translators.    Over 8000 entries used every day in the solar field – Accurate and up-to-date explanations of solar terms that keep the meaning in focus and provide the context in which terms are used      Abbreviations and acronyms – Explanation of what they stand for, with links to the complete definitions   Synonyms and related concepts – Help users identify words with identical or similar meaning      References to related terms – Full cross-referencing between entries</t>
  </si>
  <si>
    <t xml:space="preserve"> The value for students with any interest in solar energy lies in the contextual definitions of terminology that you cannot find in Wikipedia. [The encyclopedia] may also be useful for social scientists and humanists looking to participate in conversations about solar energy and technology. It helpfully delineates nebulous terms with multiple meanings, as well as relevant acronyms. This series has overall usefulness for multidisciplinary studies. Summing Up: Recommended. Lower-division undergraduates, technical school students, and public libraries. J. J. Meier in: CHOICE 56.9 (2019)</t>
  </si>
  <si>
    <t>Naval Strategy and National Security</t>
  </si>
  <si>
    <t>An International Security Reader</t>
  </si>
  <si>
    <t>Miller, Steven E. / Van Evera, Stephen</t>
  </si>
  <si>
    <t>International Security Readers</t>
  </si>
  <si>
    <t>914</t>
  </si>
  <si>
    <t>These essays from the journal International Security cover aspects of past and present naval technologies and explore current disputes over American naval doctrine. Four of the contributions--those by Linton Brooks, John Mearsheimer, Barry Posen, and Joshua Epstein--describe the case for and against the Reagan administration's controversial Maritime Strategy, which has formed the basis for the administration's buildup to a six-hundred-ship navy. Other articles describe Soviet naval doctrine, assess the risk of nuclear war at sea, and outline the evolution of major naval technologies and doctrines.Part I: Naval Strategy Planning a Navy: The Risks of Conventional Wisdom R. James Woolsey Naval Power and National Security: The Case for the Maritime Strategy Linton F. Brooks A Strategic Misstep: The Maritime Strategy and Deterrence in Europe John J. Mearsheimer Horizontal Escalation: Sour Notes of a Recurrent Theme Joshua M. Epstein Naval Power and Soviet Global Strategy Michael MccGwire Part II: Naval Technology Technology and the Evolution of Naval Warfare Karl Lautenschlager Will Strategic Submarines Be Vulnerable? Richard L. Garwin The Submarine in Naval Warfare, 1901=2001 Karl Lautenschlager Stopping the Sea-Based Counterforce Threat Harold A. Feiveson and John Duffield Part III: Naval Operations--Controlling the Risks Nuclear War at Sea Desmond Ball Inadvertent Nuclear War? Escalation and NATO's Northern Flank Barry R. Posen A Quiet Success for Arms Control: Preventing Incidents at Sea Sean M. Lynn-JonesOriginally published in 1988.The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t>
  </si>
  <si>
    <t>Metal Cutting Processes</t>
  </si>
  <si>
    <t>Pandey, Anand / Goyal, Ashish</t>
  </si>
  <si>
    <t xml:space="preserve"> TEC021000 Technology &amp; Engineering / Materials Science / General; TEC021030 Technology &amp; Engineering / Materials Science / Metals &amp; Alloys; TEC040000 Technology &amp; Engineering / Technical &amp; Manufacturing Industries &amp; Trades</t>
  </si>
  <si>
    <t>The book describes conventional metal cutting process (turning, milling, shaper, grinding, drilling), computer aided manufacturing and modern machining processes (EDM, LBM, AJM, ECM), accompanying theoretical concepts with graphical represenations. Each chapter will be followed by several problems and questions that will help the reader to signifi cantly understand the formulas and the calculations of machining responses.</t>
  </si>
  <si>
    <t>A. Pandey, A. Goyal, Jaipur, India.</t>
  </si>
  <si>
    <t>In Continuous Time</t>
  </si>
  <si>
    <t>Zhang, Weigang</t>
  </si>
  <si>
    <t>2180</t>
  </si>
  <si>
    <t>The book begins by introducing signals and systems, and then discusses Time-Domain analysis and Frequency-Domain analysis for Continuous-Time systems. It also covers Z-transform, state-space analysis and system synthesis. The author provides abundant examples and exercises to facilitate learning, preparing students for subsequent courses on circuit analysis and communication theory.</t>
  </si>
  <si>
    <t>Table of content:Chapter 1 Signals 1.1 Definition of Signals 1.2 Classification of Signals 1.2.1 Periodic and Aperiodic Signals 1.2.2 Energy and Power Signals 1.2.3 Analog and Digital Signals 1.2.4 Certain and Random Signals 1.3 Basic Continuous-Time Signals 1.3.1 Direct Current Signals 1.3.2 Sinusoidal Signals 1.3.3 Exponential Signals 1.3.4 Complex Exponential Signals 1.3.5 Symbol Signal 1.3.6 Unit Ramp Signal 1.3.7 Unit Step Signal 1.3.8 Unit Impulse Signal 1.3.9 Unit Doublets Signal 1.4 Operation of Continuous-Time signals BR /&amp;gt1.4.1 Arithmetic Operation BR /&amp;gt1.4.2 Time Shifting Transform 1.4.3 Reversal Transform 1.4.4 Scaling Transform 1.4.5 Decomposition and Composition 1.4.6 Plotting of Signals 1.5 Learning Tip 1.6 Exercises Chapter 2 Systems 2.1 Definition of Systems 2.2 State and Response of Systems 2.3 Classification of Systems 2.3.1 Linear and Nonlinear Systems 2.3.2 Time Variant and Invariant Systems 2.3.3 Dynamic and Non-Dynamic Systems BR /&amp;gt2.3.4 Continuous- and Discrete-Systems 2.3.5 Causal and Non-Casual Systems 2.3.6 Open-loop and Closed-loop Systems BR /&amp;gt2.3.7 Stable and Unstable Systems 2.3.8 Lumped-Parameter and Distributed-Parameter Systems 2.4 System Model and Operation Block Diagram BR /&amp;gt2.4.1 System Model 2.4.2 Operation Block Diagram 2.5 Learning Tip 2.6 Exercises Chapter 3 Time-Domain Analysis for Continuous-Time System 3.1 Analytical Method of Differential Equation 3.1.1 Classical Analytical Method 3.1.2 Response Decomposition Method3.2 Impulse Respo</t>
  </si>
  <si>
    <t>Weigang Zhang, Chang`an University, Xi`an, China</t>
  </si>
  <si>
    <t>Low Power VLSI Design</t>
  </si>
  <si>
    <t>Sarkar, Angsuman / De, Swapnadip / Chanda, Manash / Sarkar, Chandan Kumar</t>
  </si>
  <si>
    <t xml:space="preserve"> TEC008000 Technology &amp; Engineering / Electronics / General; TEC008020 Technology &amp; Engineering / Electronics / Circuits / Integrated; TEC009000 Technology &amp; Engineering / Engineering (General); TEC067000 Technology &amp; Engineering / Signals &amp; Signal Processing</t>
  </si>
  <si>
    <t>This book teaches basic and advanced concepts, new methodologies and recent developments in VLSI technology with a focus on low power design. It provides insight on how to use Tanner Spice, Cadence tools, Xilinx tools, VHDL programming and Synopsis to design simple and complex circuits using latest state-of-the art technologies. Emphasis is placed on fundamental transistor circuit-level design concepts.</t>
  </si>
  <si>
    <t>A. Sarkar, Government Engg. College, Kalyani S. De, M.Chanda, Inst. of Technology ,C.K. Sarkar, Jadavpur University, Kolkata, India</t>
  </si>
  <si>
    <t>Thermodynamics and Phase Transformations</t>
  </si>
  <si>
    <t>The selected works of Mats Hillert</t>
  </si>
  <si>
    <t>Purdy, Gary / Hutchinson, Christopher / Bréchet, Yves / Philibert, Jean / Agren, John</t>
  </si>
  <si>
    <t>Science des matériaux / Materials</t>
  </si>
  <si>
    <t>EDP Sciences</t>
  </si>
  <si>
    <t xml:space="preserve"> TEC021000 Technology &amp; Engineering / Materials Science / General</t>
  </si>
  <si>
    <t>For more than a half-century, Mats Hillert has contributed greatly to the Science of Materials. He is widely known and respected as an innovator and educator, a scientist with an enormous breadth of interest and depth of insight. The difficult choice of twenty-four papers from a publication list of more than three hundred was carried out in consultation with him. He also suggested or approved names of those scientists who would be invited to write brief introductions to each of the papers.A brief reading of the topics of the selected papers and their introductions reveals something of their range and depth. Several early selections - including internal reports of the Swedish Institute for Metal Research, published here in their original shape - contained seminal material that established Mats as a leading figure in the study of phase transformations in solids. Others established his presence in the areas of solidification and computational thermodynamics.This volume represents a judicious sampling only of Mats Hillert's extensive body of work it is necessarily incomplete, but it is hoped and expected that it will prove useful to students of Material Science and Engineering at all levels, and that it will inspire the further study and appreciation of his many contributions.</t>
  </si>
  <si>
    <t>PhilibertJean: Jean Philibert is professor of Materials Science at the University of Paris-Sud. Translation from french by Steven J. Rothman, Metallurgist, Argonne National Laboratory.</t>
  </si>
  <si>
    <t>Industrial Software Applications</t>
  </si>
  <si>
    <t>A Master's Course for Engineers</t>
  </si>
  <si>
    <t>Geisler, Rainer</t>
  </si>
  <si>
    <t>2330</t>
  </si>
  <si>
    <t xml:space="preserve"> COM051230 COMPUTERS / Software Development &amp; Engineering / General; COM051440 COMPUTERS / Software Development &amp; Engineering / Tools</t>
  </si>
  <si>
    <t>This book is written for engineering students and working professionals. Technical professionals are increasingly involved in IT issues, such as implementing IT systems, managing them, and taking part in requirements analysis/vendor selection. In this book, the basics of production planning systems (PPS) are covered, as well as their implementation in ERP-Systems like SAP. Readers also learn the basics of practical IT management and software creation through detailed, real-world examples. The book serves as a full 5 ECTS study module, which fits into any engineering curriculum. 150 multiple-choice quizzes, practical exercises and a text filled with experiential examples make it a convenient choice for selfstudy and for classroom use.</t>
  </si>
  <si>
    <t>Rainer Geisler, University of Applied SciencesKiel, Germany.</t>
  </si>
  <si>
    <t>Image Understanding</t>
  </si>
  <si>
    <t>5340</t>
  </si>
  <si>
    <t>This graduate textbook explains image reconstruction technologies based on region-based binocular and trinocular stereo vision, and object, pattern and relation matching. It further discusses principles and applications of multi-sensor fusion and content-based retrieval. Rich in examples and excises, the book concludes image engineering studies for electrical engineering and computer science students.</t>
  </si>
  <si>
    <t>Table of Content:Chapter 1 Stereo Vision1.1 Modules of Stereo Vision1.2 Region-Based Binocular Matching1.3 Feature-Based Binocular Matching1.4 Horizontal Multiple Stereo Matching1.5 Orthogonal Trinocular Matching1.6 Computing Sub-Pixel Level Disparity1.7 Error Detection and Correction1.8 SummaryProblems, Further ReadingChapter 2 3-D Shape Information Recover2.1 Photometric Stereo2.2 Structure from Motion2.3 Shape from Shading2.4 Texture and Surface Orientation2.5 Depth from Focal Length2.6 Pose from Three Pixels2.7 SummaryProblems, Further ReadingChapter 3 Matching and Understanding3.1 Fundamental of Matching3.2 Object Matching3.3 Dynamic Pattern Matching3.4 Relation Matching3.5 Graph Isomorphism3.6 Labeling of Line Drawings3.7 SummaryProblems, Further ReadingChapter 4 Multi-Sensor Image Fusion4.1 Overview of Information Fusion4.2 Image Fusion4.3 Pixel-Layer Fusion4.4 Feature-Layer and Decision-Layer Fusions4.5 SummaryProblems, Further ReadingChapter 5 Content-Based Image Retrieval5.1 Feature-Based Image Retrieval5.2 Motion-Feature-Based Video Retrieval5.3 Object-Based Retrieval5.4 Video Analysis and Retrieval5.5 SummaryProblems, Further Reading</t>
  </si>
  <si>
    <t>„Bietet Vieles, was in anderen Lehrbüchern kaum oder gar nicht behandelt wird.  Prof. Dr. Günther Görz, Friedrich-Alexander-Universität Erlangen-Nürnberg</t>
  </si>
  <si>
    <t>Technology in the Western Political Tradition</t>
  </si>
  <si>
    <t>Melzer, Arthur M. / Weinberger, Jerry / Zinman, Richard</t>
  </si>
  <si>
    <t>This well-integrated group of thirteen papers addresses the intriguing and perplexing issue of whether modern government can handle the problem of technology.</t>
  </si>
  <si>
    <t>WeinbergerJerry: Jerry Weinberger is Professor of Political Science and Codirector of the Symposium on Science, Reason and Modern Democracy at Michigan State University.MelzerArthur M.: Arthur M. Melzer and Jerry Weinberger are professors of political science at Michigan State University. M. Richard Zinman is University Distinguished Professor at James Madison College, Michigan State University and coeditor of Politics and the Turn of the Century and The Public Intellectual. Melzer, Weinberg, and Zinman also edited Technology in the Western Political Tradition and History and the Idea of Progress, both from Cornell.ZinmanRichard: Arthur M. Melzer and Jerry Weinberger are professors of political science at Michigan State University. M. Richard Zinman is University Distinguished Professor at James Madison College, Michigan State University and coeditor of Politics and the Turn of the Century and The Public Intellectual. Melzer, Weinberg, and Zinman also edited Democracy and the Arts and History and the Idea of Progress, both from Cornell.</t>
  </si>
  <si>
    <t>Robot Ecology</t>
  </si>
  <si>
    <t>Constraint-Based Design for Long-Duration Autonomy</t>
  </si>
  <si>
    <t>Egerstedt, Magnus</t>
  </si>
  <si>
    <t xml:space="preserve"> SCI020000 SCIENCE / Life Sciences / Ecology; TEC037000 Technology &amp; Engineering / Robotics</t>
  </si>
  <si>
    <t>A revolutionary new framework that draws on insights from ecology for the design and analysis of long-duration robotsRobots are increasingly leaving the confines of laboratories, warehouses, and manufacturing facilities, venturing into agriculture and other settings where they must operate in uncertain conditions over long timescales. This multidisciplinary book draws on the principles of ecology to show how robots can take full advantage of the environments they inhabit, including as sources of energy.Magnus Egerstedt introduces a revolutionary new design paradigm—robot ecology—that makes it possible to achieve long-duration autonomy while avoiding catastrophic failures. Central to ecology is the idea that the richness of an organism’s behavior is a function of the environmental constraints imposed by its habitat. Moving beyond traditional strategies that focus on optimal policies for making robots achieve targeted tasks, Egerstedt explores how to use survivability constraints to produce both effective and provably safe robot behaviors. He blends discussions of ecological principles with the development of control barrier functions as a formal approach to constraint-based control design, and provides an in-depth look at the design of the SlothBot, a slow and energy-efficient robot used for environmental monitoring and conservation.Visionary in scope, Robot Ecology presents a comprehensive and unified methodology for designing robots that can function over long durations in diverse natural environments.</t>
  </si>
  <si>
    <t>“A significant contribution. This enjoyable book presents a philosophy of ‘robot ecology’ that is original and holistic in its approach. Egerstedt inspires us to think differently about robot deployment.”—Heiko Hamann, University of Lübeck“Grounded in decades of scholarship by the author, this book ties the notion of constraint-based optimization to concepts from ecology and biology to explore how we might design robotic systems for long-term autonomy in their environment.”—Nikolaus Correll, University of Colorado Boulder</t>
  </si>
  <si>
    <t>Magnus Egerstedt is the Steve W. Chaddick School Chair and Professor in the School of Electrical and Computer Engineering at the Georgia Institute of Technology. He is the coauthor of Graph Theoretic Methods in Multiagent Networks and Control Theoretic Splines: Optimal Control, Statistics, and Path Planning (both Princeton).</t>
  </si>
  <si>
    <t>Speech and Language Technology for Language Disorders</t>
  </si>
  <si>
    <t>Dahl, Deborah / Beals, Katharine / Linebarger, Marcia / Fink, Ruth</t>
  </si>
  <si>
    <t>Speech Technology and Text Mining in Medicine and Health Care</t>
  </si>
  <si>
    <t xml:space="preserve"> COM042000 COMPUTERS / Natural Language Processing; LAN018000 LANGUAGE ARTS &amp; DISCIPLINES / Speech; TEC007000 Technology &amp; Engineering / Electrical; TEC067000 Technology &amp; Engineering / Signals &amp; Signal Processing</t>
  </si>
  <si>
    <t>This book draws on the remarkable advances in speech and language processing taking us beyond basic medical dictation and telephone self-service, areas commonly associated with speech technology, to address a wide range of complex speech and language disorders ranging from autism to aphasia.</t>
  </si>
  <si>
    <t>1.Introduction2.Overviews of Technologies and Impairments3.Technologies for disorders that affect speech and language4.Evaluating software5.DiscussionReferencesAppendix -- list of software</t>
  </si>
  <si>
    <t>Katharine Beals Deborah Dahl Ruth B. Fink, Marcia C. Linebarger.</t>
  </si>
  <si>
    <t>German Rearmament and the West, 1932-1933</t>
  </si>
  <si>
    <t>Bennett, Edward W.</t>
  </si>
  <si>
    <t>1703</t>
  </si>
  <si>
    <t>This probing examination of the period just before and after Hitler came to power corrects many misconceptions about German rearmament. Drawing on previously unexploited sources, Edward Bennett unravels German military plans and shows their implications, undermining the notion that Hitler's accession represented a radical break with Germany's past. He also lays bare the fears and rivalries that hindered the West's response, particularly at the 1932-1933 World Disarmament Conference.Originally published in 1979.The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</si>
  <si>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Communication, Signal Processing &amp; Information Technology</t>
  </si>
  <si>
    <t>12</t>
  </si>
  <si>
    <t xml:space="preserve"> SCI000000 SCIENCE / General; TEC004000 Technology &amp; Engineering / Automation; TEC007000 Technology &amp; Engineering / Electrical; TEC008000 Technology &amp; Engineering / Electronics / General; TEC009000 Technology &amp; Engineering / Engineering (General); TEC067000 Technology &amp; Engineering / Signals &amp; Signal Processing</t>
  </si>
  <si>
    <t>The volume is dedicated to fields related to design, modeling, fundamentals and application of communication systems. Focusing on wireless technology it covers content based video retrieval, B4G wierless communication systems and their application, data fusion and pattern recognition. It also discusses the influences of coding compression and e-mobility on information and communication technology.</t>
  </si>
  <si>
    <t>Faouzi Derbel, Universität Leipzig</t>
  </si>
  <si>
    <t>Becoming Organic</t>
  </si>
  <si>
    <t>Nature and Agriculture in the Indian Himalaya</t>
  </si>
  <si>
    <t>Galvin, Shaila Seshia</t>
  </si>
  <si>
    <t>Yale Agrarian Studies Series</t>
  </si>
  <si>
    <t xml:space="preserve"> HIS017000 HISTORY / Asia / India &amp; South Asia; HIS037080 HISTORY / Modern / 21st Century; TEC003090 Technology &amp; Engineering / Agriculture / Organic</t>
  </si>
  <si>
    <t>A rich, original study of the social and bureaucratic life of organic quality that challenges assumptions of what organic means Tracing the social and bureaucratic life of organic quality, this book yields new understandings of this fraught concept. Shaila Seshia Galvin examines certified organic agriculture in India´s central Himalayas, revealing how organic is less a material property of land or its produce than a quality produced in discursive, regulatory, and affective registers. Becoming Organic is a nuanced account of development practice in rural India, as it has unfolded through complex relationships forged among state authorities, private corporations, and new agrarian intermediaries.</t>
  </si>
  <si>
    <t>Shaila Seshia Galvin is an assistant professor of anthropology and sociology at the Graduate Institute of International Development Studies in Geneva, Switzerland. She has worked with the Institute of Development Studies, the Food and Agriculture Organization, and the UK Food Ethics Council.</t>
  </si>
  <si>
    <t>Wafer Fabrication</t>
  </si>
  <si>
    <t>Automatic Material Handling System</t>
  </si>
  <si>
    <t>Zhang, Jie</t>
  </si>
  <si>
    <t xml:space="preserve"> TEC008010 Technology &amp; Engineering / Electronics / Circuits / General; TEC008090 Technology &amp; Engineering / Electronics / Semiconductors; TEC009060 Technology &amp; Engineering / Industrial Engineering; TEC018000 Technology &amp; Engineering / Industrial Technology; TEC020000 Technology &amp; Engineering / Manufacturing; TEC021000 Technology &amp; Engineering / Materials Science / General; TEC029000 Technology &amp; Engineering / Operations Research</t>
  </si>
  <si>
    <t>This book systematically introduces modeling, performance evaluation and applications of Automatic Materiel Handling System (AMHS) in semiconductor manufactucing, and focuses discussion on the coordination of two subsystems. Resources dispatch and optimization are conducted on operational research combined with cases studies. Written in a practical way, it is an essential reference for researchers and engineers in manufacturing and management.</t>
  </si>
  <si>
    <t>Table of content:Chapter 1 Wafer fabrication system-semiconductor manufacturing, process, manufacturing system, machining system, dispatchChapter 2 Automatic Materiel Handling System (AMHS) in wafer fabrication-development, sub-systems, layout, featuresChapter 3 AMHS modeling-modeling based on network flow, queueing theory, Mathematical Programming model, Markov model, Simulation Model, Petri network modelChapter 4 AMHS performance analysis-description of the running of AMHS, frequently-used analytical methods, extended Markov model, performance analysis based on extended Markov modelChapter 5 AMHS dispatch-dispatch based on Heuristic Rules, operational research, intelligent algorithmChapter 6 Dispatch of Interbay handling system-methods, model, structure, dispatch based on Complex Heuristic RulesChapter 7 Dispatch of Intrabay handling system-dispatch based on GDP, Push-Pull theoryChapter 8 Dispatch at system level-dispatch based on PMPGA, GARL Complex Heuristic RulesChapter 9 Performance and evaluation-system performance modeling, modeling based on AOKCTP, performance analysis, case studies</t>
  </si>
  <si>
    <t>Jie Zhang, Shanghai Jiaotong University, Shanghai, China</t>
  </si>
  <si>
    <t>Deepwater Horizon</t>
  </si>
  <si>
    <t>A Systems Analysis of the Macondo Disaster</t>
  </si>
  <si>
    <t>Boebert, Earl / Blossom, James M.</t>
  </si>
  <si>
    <t xml:space="preserve"> BUS085000 BUSINESS &amp; ECONOMICS / Organizational Behavior; LAW034000 LAW / Environmental; TEC047000 Technology &amp; Engineering / Petroleum</t>
  </si>
  <si>
    <t>On April 20, 2010, the crew of the floating drill rig Deepwater Horizon lost control of the Macondo oil well forty miles offshore in the Gulf of Mexico. Escaping gas and oil ignited, destroying the rig, killing eleven crew members, and injuring dozens more. The emergency spiraled into the worst human-made economic and ecological disaster in Gulf Coast history. Senior systems engineers Earl Boebert and James Blossom offer the most comprehensive account to date of BP`s Deepwater Horizon oil spill. Sifting through a mountain of evidence generated by the largest civil trial in U.S. history, the authors challenge the commonly accepted explanation that the crew, operating under pressure to cut costs, made mistakes that were compounded by the failure of a key safety device. This explanation arose from legal, political, and public relations maneuvering over the billions of dollars in damages that were ultimately paid to compensate individuals and local businesses and repair the environment. But as this book makes clear, the blowout emerged from corporate and engineering decisions which, while individually innocuous, combined to create the disaster. Rather than focusing on blame, Boebert and Blossom use the complex interactions of technology, people, and procedures involved in the high-consequence enterprise of offshore drilling to illustrate a systems approach which contributes to a better understanding of how similar disasters emerge and how they can be prevented.</t>
  </si>
  <si>
    <t>CoverTitleCopyrightDedicationContentForewordChapter 1. IntroductionChapter 2. Controlling MacondoChapter 3. From Rig to WellChapter 4. Weighing Macondo’s RisksChapter 5. The Struggle with MacondoChapter 6. Planning the Production Tail PhaseChapter 7. The Production Casing PlanChapter 8. The Cementing PlanChapter 9. The Test and Displacement PlanChapter 10. A Reconstructed PlanChapter 11. The Systems of the HorizonChapter 12. Up to the EdgeChapter 13. The Final DayChapter 14. Going Over&lt;div class='ch-level-1' class='start-page-18</t>
  </si>
  <si>
    <t>This book offers an extremely methodical approach to the BP Deepwater Horizon oil spill. It is written in a concise, no-nonsense style, and couched in terms that a layman can understand. It is a highly original work with a well-structured argument, providing insight into the BP oil spill unavailable elsewhere. A thoroughly recommended read not only for oilfield professionals, but for all concerned parties.-- Alastair R. Fleck, Shell Global SolutionsDeepwater Horizon: A Systems Analysis of the Macondo Disaster shines a spotlight on the very high-risk situations that demand a consistent systems approach at all levels and from all parties. It demonstrates that—however popular or trendy they are today—streamlined, agile approaches don’t work in all situations. This book will be of value to business and engineering audiences, as well as anyone interested in technology policy.-- Marjory S. Blumenthal, technology policy expertDeepwater Horizon is the definitive work on an event that not only had enormous ecological repercussions, but which also shook the oil industry to its foundations. Meticulously researched, the explanation of the disaster will be comprehensible to the interested layman, while numerous annotations add depth and detail for academics and professionals. The authors’ purpose is to analyze the event, detail the lessons learned, and thereby make everyone safer. The book fulfills the first two aims admirably, and the rest is up to us.-- Andrew Kay, independent oilfield consultantModern organization theory emphasizes the central role that organizational culture and structure play in outcomes, and though this book is not on organization theory per se, it is destined to be a classic case study in the field. A great deal of safety analysis focuses on searches for the root cause of accidents and disasters, but the Deepwater Horizon incident demonstrates that the causality of s</t>
  </si>
  <si>
    <t>E. Boebert, Sandia National Laboratories J. M. Blossom, Los Alamos National Laboratory and the General Electric Corporation.</t>
  </si>
  <si>
    <t>The Truth Society</t>
  </si>
  <si>
    <t>Science, Disinformation, and Politics in Berlusconi's Italy</t>
  </si>
  <si>
    <t>Liston, Noelle Molé</t>
  </si>
  <si>
    <t>Expertise: Cultures and Technologies of Knowledge</t>
  </si>
  <si>
    <t xml:space="preserve"> HIS020000 HISTORY / Europe / Italy; TEC056000 Technology &amp; Engineering / History</t>
  </si>
  <si>
    <t>The Truth Society offers Italy as a case study for understanding the remaking of politics in an era of disinformation.</t>
  </si>
  <si>
    <t>Introduction1. Manifest Disguise and Mediatized Politics2. The Soldiers of Rationality3. The Rise of Algorithm Populism4. The Trial against Disinformation5. Scientific Anesthetization in the AnthropoceneConclusion: Mirrored Window World</t>
  </si>
  <si>
    <t xml:space="preserve">Jason Pine, Purchase College, State University of New York, author of A Decomposition: The Truth Society eloquently synthesizes complex literatures on climate change and the climate of truth-making to generate the perfect milieu for understanding the Aquila trial (figured as an act of war against science), pro-science activism, and contemporary Italian populist politics. Emanuela Guano, Georgia State University, author of Creative Urbanity: By weaving together only seemingly disparate concepts and ethnographic scenarios, Molé's The Truth Society provides a brilliant exploration of how contemporary Italian publics negotiate truth in political discourse, science, and the media. </t>
  </si>
  <si>
    <t>Noelle Molé Liston is a Senior Lecturer at New York University. She is the author of Labor Disorders in Neoliberal Italy. Follow her on Instagram @noellemole.</t>
  </si>
  <si>
    <t>Chicken</t>
  </si>
  <si>
    <t>The Dangerous Transformation of America’s Favorite Food</t>
  </si>
  <si>
    <t>Striffler, Steve</t>
  </si>
  <si>
    <t xml:space="preserve"> HIS037070 HISTORY / Modern / 20th Century; TEC012000 Technology &amp; Engineering / Food Science</t>
  </si>
  <si>
    <t>Anthropologist Steve Striffler begins this book in a poultry processing plant, drawing on his own experiences there as a worker. He also reports on the way chickens are raised today and how they are consumed. What he discovers about America`s favorite meat is not just unpleasant but a powerful indictment of our industrial food system. The process of bringing chicken to our dinner tables is unhealthy for all concerned&amp;#151from farmer to factory worker to consumer.The book traces the development of the poultry industry since the Second World War, analyzing the impact of such changes as the destruction of the family farm, the processing of chicken into nuggets and patties, and the changing makeup of the industrial labor force. The author describes the lives of immigrant workers and their reception in the small towns where they live. The conclusion is clear: there has to be a better way. Striffler proposes radical but practical change, a plan that promises more humane treatment of chickens, better food for the consumer, and fair payment for food workers and farmers.</t>
  </si>
  <si>
    <t>Steve Striffler is associate professor of anthropology, University of Arkansas.</t>
  </si>
  <si>
    <t>Sensors, Circuits and Instrumentation Systems</t>
  </si>
  <si>
    <t>Kanoun, Olfa / Derbel, Nabil / Derbel, Faouzi</t>
  </si>
  <si>
    <t xml:space="preserve"> SCI000000 SCIENCE / General; TEC004000 Technology &amp; Engineering / Automation; TEC007000 Technology &amp; Engineering / Electrical; TEC008010 Technology &amp; Engineering / Electronics / Circuits / General; TEC067000 Technology &amp; Engineering / Signals &amp; Signal Processing</t>
  </si>
  <si>
    <t>The book presents selected, extended and peer reviewed papers from the International Multiconference on System, Automation and Control held Leipzig in 2016. These are complemented with solicited contributions by international experts. Main topics are: mechanical and thermal sensors, nano sensors, optical, chemical and biomedical sensors. They are applied in energy harvesting, biomedical and environmental measurments and more.</t>
  </si>
  <si>
    <t>Power, Speed, and Form</t>
  </si>
  <si>
    <t>Engineers and the Making of the Twentieth Century</t>
  </si>
  <si>
    <t>Billington, David P. / Billington Jr., David</t>
  </si>
  <si>
    <t xml:space="preserve"> SCI034000 SCIENCE / History; TEC009000 Technology &amp; Engineering / Engineering (General)</t>
  </si>
  <si>
    <t>Power, Speed, and Form is the first accessible account of the engineering behind eight breakthrough innovations that transformed American life from 1876 to 1939--the telephone, electric power, oil refining, the automobile, the airplane, radio, the long-span steel bridge, and building with reinforced concrete. Beginning with Thomas Edison's system to generate and distribute electric power, the authors explain the Bell telephone, the oil refining processes of William Burton and Eugene Houdry, Henry Ford's Model T car and the response by General Motors, the Wright brothers' airplane, radio innovations from Marconi to Armstrong, Othmar Ammann's George Washington Bridge, the reinforced concrete structures of John Eastwood and Anton Tedesko, and in the 1930s, the Chrysler Airflow car and the Douglas DC-3 airplane.  These innovations used simple numerical ideas, which the Billingtons integrate with short narrative accounts of each breakthrough--a unique and effective way to introduce engineering and how engineers think. The book shows how the best engineering exemplifies efficiency, economy and, where possible, elegance. With Power, Speed, and Form, educators, first-year engineering students, liberal arts students, and general readers now have, for the first time in one volume, an accessible and readable history of engineering achievements that were vital to America's development and that are still the foundations of modern life.</t>
  </si>
  <si>
    <t xml:space="preserve"> This book fills an important need for a work that straddles the literacy-numeracy divide. It is a useful historical synthesis of the technical foundations of the American experience in the twentieth century. —Robert Friedel, University of Maryland, author of Zipper: An Exploration in NoveltyBy introducing the fundamental theories upon which various significant technological achievements are based, Billington Sr. . . . and Billington Jr. . . . shed light on the unseen foundations of invention. . . . A remarkable accomplishment of this book is that it presents these theories and equations in a manner that is understandable to general readers, rather than accessible only to engineers or scientists. Thus, it fills a much-needed role in helping to enhance technological literacy and understanding among the general public. . . . Highly recommended.The book is a sequel to The Innovators (1996), which covered American engineering from 1776 to 1883 the two books together explain the principal engineering ideas that helped transform the U.S. from an agrarian society in the eighteenth century to the industrial civilization it became in the twentieth century.---George Cohen, BooklistThe authors discuss eight transformative inventions . . . within their sociocultural context. They also examine the lives of the inventors as well as the cumulative process of invention. The superb figures . . . and many photos nicely illustrate the Billingtons' overriding themes: the importance of technological literacy and the fact that original engineering is based on simple ideas. This important book makes a significant and unique contribution to the cause of technological literacy. It will be of great value to nonspecialists and general readers precisely because of its introduction of simple equations and formulas: these sharpen and focus the technical argument without obscuring it with vague language or, worse, jargon. —Henry Petroski, Duke Universit</t>
  </si>
  <si>
    <t>David P. Billington is Gordon Y. S. Wu Professor of Engineering at Princeton University. His books include The Innovators Robert Maillart: Designer, Builder, Artist and The Tower and the Bridge (Princeton). David P. Billington Jr. holds a Ph.D. in modern history from the University of Texas and is an independent scholar.</t>
  </si>
  <si>
    <t>Theory of Fractional Evolution Equations</t>
  </si>
  <si>
    <t>Zhou, Yong  / Ahmad, Bashir / Alsaedi, Ahmed</t>
  </si>
  <si>
    <t>Fractional evolution equations provide a unifying framework to investigate wellposedness of complex systems with fractional order derivatives. This monograph presents the existence, attractivity, stability, periodic solutions and control theory for time fractional evolution equations. The book contains an up-to-date and comprehensive stuff on the topic.</t>
  </si>
  <si>
    <t>Yong Zhou, Macau Univ. of Science and Tech. and Xiangtan Univ., China Bashir Ahmad, Ahmed Alsaedi, King Abdulaziz Univ., Saudi Arabia.</t>
  </si>
  <si>
    <t>Text Mining of Web-Based Medical Content</t>
  </si>
  <si>
    <t>Neustein, Amy</t>
  </si>
  <si>
    <t xml:space="preserve"> COM032000 COMPUTERS / Information Technology; COM079000 COMPUTERS / Social Aspects / General; LAN018000 LANGUAGE ARTS &amp; DISCIPLINES / Speech; TEC007000 Technology &amp; Engineering / Electrical</t>
  </si>
  <si>
    <t>Text Mining of Web-Based Medical Content examines web mining for extracting useful information that can be used for treating and monitoring the healthcare of patients. This work provides methodological approaches to designing mapping tools that exploit data found in social media postings. Specific linguistic features of medical postings are analyzed vis-a-vis available data extraction tools for culling useful information.</t>
  </si>
  <si>
    <t>Preface I.Overview 1.The Social Impact of Medical Social Media on the Healthcare Delivery System 2.Demographics and Medical Social Media: What Can We Learn about Various Populations? 3.Differentiating Among Different Social Platforms for Sharing Medical Social Media II.Mining Methods 4.What Are the Distinguishing Linguistic Characteristics of Medical Social Media Postings that Pose Difficulties for Data Mining 5.Comparing Existing Data Extraction Methods for Mining Medical Content on the Web 6.New Data Mapping Tools for Mining Medical Social Media III.Future Projections  7.Where is Social Medicine Headed in Next 5-10 Years? 8.The Domino Effect of Improved Data Extraction Methods for Medical Social Media on other Forms of Social Media</t>
  </si>
  <si>
    <t>Amy Neustein, Founder and CTO, Linguistic Technology Systems, Fort Lee, NJ, USA.</t>
  </si>
  <si>
    <t>Acoustic Analysis of Pathologies</t>
  </si>
  <si>
    <t>From Infancy to Young Adulthood</t>
  </si>
  <si>
    <t>Neustein, Amy / Patil, Hemant A.</t>
  </si>
  <si>
    <t xml:space="preserve"> COM079000 COMPUTERS / Social Aspects / General; LAN009000 LANGUAGE ARTS &amp; DISCIPLINES / Linguistics / General; MED003040 MEDICAL / Allied Health Services / Medical Technology; TEC067000 Technology &amp; Engineering / Signals &amp; Signal Processing</t>
  </si>
  <si>
    <t>This book provides the reader with empirical findings on innovative signal processing approaches to detecting pathologies in infant cries, by comparing new technological approaches to standard ones. The contributors examine novel approaches to machine adaptation to dysarthric speech.</t>
  </si>
  <si>
    <t>Amy Neustein, USA Hemant Patil, DA-IICT, Gujarat, India.</t>
  </si>
  <si>
    <t>Balancing on a Planet</t>
  </si>
  <si>
    <t>The Future of Food and Agriculture</t>
  </si>
  <si>
    <t>Cleveland, David A.</t>
  </si>
  <si>
    <t>California Studies in Food and Culture</t>
  </si>
  <si>
    <t>46</t>
  </si>
  <si>
    <t>University of California Press</t>
  </si>
  <si>
    <t xml:space="preserve"> CKB031000 COOKING / Regional &amp; Ethnic / General; CKB041000 COOKING / History; TEC003000 Technology &amp; Engineering / Agriculture / General</t>
  </si>
  <si>
    <t>This book is an interdisciplinary primer on critical thinking and effective action for the future of our global agrifood system, based on an understanding of the system’s biological and sociocultural roots. Key components of the book are a thorough analysis of the assumptions underlying different perspectives on problems related to food and agriculture around the world and a discussion of alternative solutions. David Cleveland argues that combining selected aspects of small-scale traditional agriculture with modern scientific agriculture can help balance our biological need for food with its environmental impact—and continue to fulfill cultural, social, and psychological needs related to food.Balancing on a Planet  is based on Cleveland’s research and engaging teaching about food and agriculture for more than three decades. It is a tool to help students, faculty, researchers, and interested readers understand debates about the current crisis and alternatives for the future. </t>
  </si>
  <si>
    <t>List of IllustrationsList of TablesPreface: A Personal HistoryAcknowledgmentsIntroductionPART IAgrifood Systems History and Future1. Eating Stardust: Population, Food, and Agriculture on Planet Earth2. Agricultural Revolutions3. Thinking Critically about Sustainable Agrifood Systems4. Sustainable Agrifood Systems: Three EmphasesPART IIMoving toward Sustainable Agrifood Systems: A Balancing Act5. Managing Evolution: Plant Breeding and Biotechnology6. Managing Agricultural Ecosystems: The Critical Role of Diversity7. Managing People: The Common Property Option8. The Big Solutions: Climate Change, Resource Cycles, and Diet9. The Big Solutions: Localizing Agrifood SystemsAppendix 1. Acronyms, Abbreviations, and SymbolsAppendix 2. Metric Units and Metric-English Unit ConversionsNotesReferencesIndex</t>
  </si>
  <si>
    <t>ClevelandDavid A.: David A. Cleveland is Professor of Environmental Studies at the University of California, Santa Barbara. He is a human ecologist whose research and teaching are on small-scale, sustainable agriculture. He has worked with farmers around the world, including in Ghana, Mexico, Zuni, Hopi, Pakistan, and the United States. He is currently researching the potential benefits of agrifood system localization on climate change, nutrition, and food sovereignty.</t>
  </si>
  <si>
    <t>The Digital Factory</t>
  </si>
  <si>
    <t>The Human Labor of Automation</t>
  </si>
  <si>
    <t>Altenried, Moritz</t>
  </si>
  <si>
    <t xml:space="preserve"> BUS038000 BUSINESS &amp; ECONOMICS / Labor; BUS097000 BUSINESS &amp; ECONOMICS / Workplace Culture; POL013000 POLITICAL SCIENCE / Labor &amp; Industrial Relations; SOC026000 SOCIAL SCIENCE / Sociology / General; SOC052000 SOCIAL SCIENCE / Media Studies; TEC000000 Technology &amp; Engineering / General; TEC004000 Technology &amp; Engineering / Automation; TEC052000 Technology &amp; Engineering / Social Aspects</t>
  </si>
  <si>
    <t>The Digital Factory reveals the surprising and hidden human labor that supports today’s digital capitalism.The workers of today’s digital factory include those in Amazon warehouses, delivery drivers, Chinese gaming workers, Filipino content moderators, and rural American search engine optimizers. Repetitive yet stressful, boring yet often emotionally demanding, these jobs require little formal qualification, but can demand a large degree of skills and knowledge. This work is often hidden behind the supposed magic of algorithms and thought to be automated, but it is in fact highly dependent on human labor.The workers of today’s digital factory are not as far removed from a typical auto assembly line as we might think. Moritz Altenried takes us inside today’s digital factories, showing that they take very different forms, including gig economy platforms, video games, and Amazon warehouses. As Altenried shows, these digital factories often share surprising similarities with factories from the industrial age. As globalized capitalism and digital technology continue to transform labor around the world, Altenried offers a timely and poignant exploration of how these changes are restructuring the social division of labor and its geographies as well as the stratifications and lines of struggle.</t>
  </si>
  <si>
    <t>OneWorkers Leaving the Factory: IntroductionTwoThe Global Factory: LogisticsThreeThe Factory of Play: GamingFourThe Distributed Factory: CrowdworkFiveThe Hidden Factory: Social MediaSixThe Platform as Factory: ConclusionSevenThe Contagious Factory: EpilogueAcknowledgmentsNotesBibliographyIndex</t>
  </si>
  <si>
    <t xml:space="preserve"> Moritz Altenried takes readers on an amazing tour into the contemporary mutations of what Marx famously called  the hidden abode of production.  What looms behind the magic of algorithms, artificial intelligence, and automation is a world of heterogeneous labor regimes, exploitation, and struggles. The Digital Factory is a landmark contribution to the study of contemporary capitalism, a must read for scholars and activists. — Sandro Mezzadra, University of Bologna From the warehouse to the multiplayer game, content moderation to people-as-a-service, Moritz Altenried unearths the shifting stakes, geographies, and experiences of digital labor. The Digital Factory offers no solace to purveyors of data and automation fantasies. By exposing how the power of machines entangles living knowledge, intelligence and subjectivity, this remarkable book offers resources for changing the worlds of work and technology alike. — Brett Neilson, Institute for Culture and Society, Western Sidney University In this ground-breaking book, Altenreid shows us that, far from marking the end of the factory era the digital age is spreading the factory model of centralised control of vulnerable labour beyond its walls, extending into every corner of the global economy. Drawing on vivid first-hand observations, he spotlights the experiences of workers carrying out the hidden tasks that keep the information economy going, from the hidden housework of the Internet to the delivery of parcels under the panoptic surveillance of the algorithm. — Ursula Huws, University of Hertfordshire</t>
  </si>
  <si>
    <t>Moritz Altenried teaches at Humboldt-Universität zu Berlin, Germany.</t>
  </si>
  <si>
    <t>Vehicle Systems and Driver Modelling</t>
  </si>
  <si>
    <t>DSP, human-to-vehicle interfaces, driver behavior, and safety</t>
  </si>
  <si>
    <t>Abut, Huseyin / Hansen, John / Schmidt, Gerhard / Takeda, Kazuya / Ko, Hanseok</t>
  </si>
  <si>
    <t xml:space="preserve"> TEC009090 Technology &amp; Engineering / Automotive; TEC067000 Technology &amp; Engineering / Signals &amp; Signal Processing</t>
  </si>
  <si>
    <t>World-class experts from academia and industry assembled at the sixth Biennial Workshop on Digital Signal Processing (DSP) for In-Vehicle Systems at Korea University, Seoul, Korea in 2013. The Workshop covered a wide spectrum of automotive fields, including in-vehicle signal processing and cutting-edge studies on safety, driver behavior, infrastructure, in-vehicle technologies.&amp;#12288 Contributors to this volume have expanded their contributions to the Workshop into full chapters with related works, methodology, experiments, and the analysis of the findings. Topics in this volume include:DSP technologies for in-vehicle systemsDriver status and behavior monitoringIn-Vehicle dialogue systems and human machine interfacesIn-vehicle video and applications for safetyPassive and active driver assistance technologiesIdeas and systems for autonomous drivingTransportation infrastructure</t>
  </si>
  <si>
    <t>Huseyin Abut, UCSD John H.L. Hansen, UTDallas Gerhard Schmidt, Uni-Kiel Kazuya Takeda, Nagoya Univ. Hanseok Ko, Korea Univ.</t>
  </si>
  <si>
    <t>Electric Mountains</t>
  </si>
  <si>
    <t>Climate, Power, and Justice in an Energy Transition</t>
  </si>
  <si>
    <t>Golding, Shaun A.</t>
  </si>
  <si>
    <t xml:space="preserve"> POL044000 POLITICAL SCIENCE / Public Policy / Environmental Policy; SOC026020 SOCIAL SCIENCE / Sociology / Rural; SOC071000 SOCIAL SCIENCE / Technology Studies; TEC000000 Technology &amp; Engineering / General; TEC010010 Technology &amp; Engineering / Environmental / Pollution Control; TEC031010 Technology &amp; Engineering / Power Resources / Alternative &amp; Renewable</t>
  </si>
  <si>
    <t>Climate change has shifted from future menace to current event. As eco-conscious electricity consumers, we want to do our part in weening from fossil fuels, but what are we actually a part of?Committed environmentalists in one of North America’s most progressive regions desperately wanted energy policies that address the climate crisis. For many of them, wind turbines on Northern New England’s iconic ridgelines symbolize the energy transition that they have long hoped to see. For others, however, ridgeline wind takes on a very different meaning. When weighing its costs and benefits locally and globally, some wind opponents now see the graceful structures as symbols of corrupted energy politics.This book derives from several years of research to make sense of how wind turbines have so starkly split a community of environmentalists, as well as several communities. In doing so, it casts a critical light on the roadmap for energy transition that Northern New England’s ridgeline wind projects demarcate. It outlines how ridgeline wind conforms to antiquated social structures propping up corporate energy interests, to the detriment of the swift de-carbonizing and equitable transformation that climate predictions warrant. It suggests, therefore, that the energy transition of which most of us are a part, is probably not the transition we would have designed ourselves, if we had been asked.</t>
  </si>
  <si>
    <t>CoverSeries PageTitle PageCopyrightDedicationContentsList of IllustrationsPreface1. Introduction2. Windy Ridgelines, Social Fault Lines3. For the Love of Mountains: The Green Politics of Place4. But What If . . . ? Wind and the Discourse of RiskPart I: The MoneyPart II: The People6. Scripted in Chaos7. Why We Follow the Slow Transition Road Map8. Ecological Modernizations or Capitalist Treadmills?9. Energy and “Justice” in the Mountains10. Reimagining EnergyEpilogue&lt;div class='ch-level-1' class='start-page-247' class='sequence-</t>
  </si>
  <si>
    <t xml:space="preserve"> Well-written, incredibly informative, and sharply argued, Electric Mountains will be an important contribution to critical environmental scholarship on energy transitions. — Jesse Goldstein, author of Planetary Improvement: Cleantech Entrepreneurship and the Contradictions of Green Capitalism Electric Mountainsis a timely and well researched book.Grounding an array of sociological thought about the environment andenvironmental behavior in richethnographic narrative, the book is bothinsightful and artfully written.Electric Mountainsis a must read byanyone seeking to understand the social complexitiessurrounding wind energy. — Brent Z. Kaup, College of William &amp;amp Mary The Real Problem With Michael Moore’s New Film: Planet of the Humans,  by Shaun Goldinghttps://www.commondreams.org/views/2020/05/05/real-problem-michael-moores-new-film-planet-humans— Common Dreams The world’s quickening energy transition is heralded by iconic changes to our landscapes and exciting new modes of transit, heating, and cooling. And yet society’s shift away from climate-harming energy is far from the urgent transformation warranted by climate change predictions. Electric Mountains explores the dissonance between electricity transition and energy transformation through the story of a region’s renewable energy policies and the popular backlash against them. Contextualizing narratives commonly dismissed as NIMBYism, Electric Mountains engages with the themes of rurality, risk, justice, and Ecological Modernization in predominantly white and ecologically progressive Northern New England. It encourages students and practitioners of Environmental Sociology to discern nuance across different r</t>
  </si>
  <si>
    <t>SHAUNA. GOLDINGis an associate professor of sociology at Kenyon College in Gambier, Ohio. He is the author of numerous peer-reviewed book chapters and journal articles.</t>
  </si>
  <si>
    <t>Circularly Polarized Antenna Technology</t>
  </si>
  <si>
    <t>WANG, Yufeng</t>
  </si>
  <si>
    <t xml:space="preserve"> SCI000000 SCIENCE / General; TEC008010 Technology &amp; Engineering / Electronics / Circuits / General; TEC009000 Technology &amp; Engineering / Engineering (General); TEC041000 Technology &amp; Engineering / Telecommunications; TEC064000 Technology &amp; Engineering / Sensors; TEC067000 Technology &amp; Engineering / Signals &amp; Signal Processing</t>
  </si>
  <si>
    <t>The book presents basic and advanced concepts of circularly polarized antennas, including design procedure and recent applications. Cross dipole antennas, microstrip antennas, helical antennas, quadrifilar helix antennas, frequency independent antennas, horn antennas, omnidirectional circularly polarized antennas and radial line arry antennas are discussed. With abundant examples, the book is an essential reference for researchers and engineers.</t>
  </si>
  <si>
    <t>Tabel of ContentsChapter 1 Antenna parameters1.1 Radiation power density and Radiation intensity1.2 Directivity and Gain1.3 Beam solid angle1.4 Field regions1.5 Patterns1.6 Effective length and effective area1.7 Antenna impedance1.8 Band width1.9 Polarization1.10 Equivalent radiation power1.11 Fires transmission formula1.12 Receiving antennaReferenceChapter 2 Theoretical basis of antenna polarization2.1 Polarization properties of wave2.2 Polarization ellipse angle2.3 Axial ratio2.4 Polarization ratio2.5 Circularly polarized component synthesis2.6 Polarization loss2.7 Cross polarization2.8 Circularly polarized antennaChapter 3 Cross dipole circular polarized antennas3.1 Cross dipole antenna3.2 Self phase shifted cross dipole antenna fed by Balun3.3 Printed self phase shifted cross dipole antenna3.4 Wide band cross dipole circular polarized antennaReferencesChapter 4 Microstrip circularly polarized antennas4.1 Principle and realization method of microstrip circular4.2 Circular polarized microstrip antenna with single probefeed4.3 Stacked circularly polarized microstrip antenna with single probe feed4.4 Circularly polarized microstrip antenna with microstrip line feed4.5 Circular polarized microstrip antenna with networkfeedReferencesChapter 5 Helical antennas5.1 Basic structure of helical antenna5.2 Axial mode helical antenna5.3 Modified axial mode helical antenna5.4 Helicalantenna with back cavity5.5 Normal mode helical antenna5.6 Multi arm helical antennaChapter 6 Quadrifilarhelix antennas6.1 Principle of quadrifilarhelix antenna6.2 Parameters analysis of quadrifilarhelix antenna6.3 Realization of quadrifilarhelix antenna6.4 Research direction of quadrifilarhelix antennaReferencesChapter 7 Frequency independent circularly polarizedantennas7.1 Principle of frequen</t>
  </si>
  <si>
    <t>Yufeng Wang, No.36&amp;#12288Research&amp;#12288Institute&amp;#12288of&amp;#12288CETC, Shanghai, China</t>
  </si>
  <si>
    <t>Biosignal Processing</t>
  </si>
  <si>
    <t>Fundamentals and Recent Applications with MATLAB ®</t>
  </si>
  <si>
    <t>Bernhard, Stefan / Brensing, Andreas / Witte, Karl-Heinz</t>
  </si>
  <si>
    <t>Biomedical Electronics</t>
  </si>
  <si>
    <t xml:space="preserve"> COM051000 COMPUTERS / Programming / General; MED003040 MEDICAL / Allied Health Services / Medical Technology; SCI010000 SCIENCE / Biotechnology; TEC059000 Technology &amp; Engineering / Biomedical</t>
  </si>
  <si>
    <t>This book explains the principles of biosignal processing and its practical applications using MATLAB. Topics include the emergence of biosignals, electrophysiology, analog and digital biosignal processing, signal discretization, electrodes, time and frequency analysis, analog and digital filters, Fourier-transformation, z-transformation, pattern recognition, statistical data analysis, physiological modelling and applications of EEG, ECG, EMG, PCG and PPG signals. Additional scientifi c contributions on motion analysis by guest authors Prof. Dr. J. Subke and B. Schneider as well as classification of PPG signals by Dr. U. Hackstein.</t>
  </si>
  <si>
    <t>S. Bernhard, Technical Univ. Central Hessen, Germany A. Brensing, K. Witte, Univ. of Applied Sciences RheinMain, Germany.</t>
  </si>
  <si>
    <t>Frontiers of Science and Technology</t>
  </si>
  <si>
    <t>Reports on Technologies for Sustainability – Selected extended papers from the Brazilian-German Conference on Frontiers of Science and Technology Symposium (BRAGFOST), Potsdam 5-10 October 2017</t>
  </si>
  <si>
    <t xml:space="preserve">Kanoun, Olfa / Viehweger, Christian </t>
  </si>
  <si>
    <t xml:space="preserve"> SCI024000 SCIENCE / Energy; TEC004000 Technology &amp; Engineering / Automation; TEC007000 Technology &amp; Engineering / Electrical</t>
  </si>
  <si>
    <t>This series of symposia, initiated in 2010, is the result of the collaboration between the Alexander von Humboldt Foundation (AvH) and the Brazilian Federal Agency for Support and Evaluation of Graduate Education (CAPES) Experienced specialists are giving overviews about their research in sustainable technologies f.e. of energy harvesting, climate control.</t>
  </si>
  <si>
    <t>Olfa Kanoun, Christian Viehweger, TU Chemnitz.</t>
  </si>
  <si>
    <t>Sensors, Circuits &amp; Instrumentation Systems</t>
  </si>
  <si>
    <t>Extended Papers 2017</t>
  </si>
  <si>
    <t xml:space="preserve"> COM000000 COMPUTERS / General; TEC004000 Technology &amp; Engineering / Automation; TEC064000 Technology &amp; Engineering / Sensors; TEC067000 Technology &amp; Engineering / Signals &amp; Signal Processing</t>
  </si>
  <si>
    <t>Signal Processing is one of the most important specializations in engineering, and computer sciences. It derives input from physics, mathematics and is an indispensable feature of all natural- and life sciences in research and in application. The new series  Advanced Issues on Signals, Systems and Design  devotes to the most recent research. The sixth volume focusses on energy harvesting, nano- and molecular electronics.</t>
  </si>
  <si>
    <t>National Security and United States Policy Toward Latin America</t>
  </si>
  <si>
    <t>Schoultz, Lars</t>
  </si>
  <si>
    <t>497</t>
  </si>
  <si>
    <t xml:space="preserve"> POL000000 POLITICAL SCIENCE / General; TEC025000 Technology &amp; Engineering / Military Science</t>
  </si>
  <si>
    <t>Lars Schoultz proposes a way for all those interested in U.S. foreign policy fully to appreciate the terms of the present debate. To understand U.S. policy in Latin America, he contends, one must critically examine the deeply held beliefs of U.S. policy makers about what Latin America means to U.S. national security.Originally published in 1987.The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</si>
  <si>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Random Signal Analysis</t>
  </si>
  <si>
    <t>Liu, Congfeng / Yang, Jie</t>
  </si>
  <si>
    <t xml:space="preserve"> COM032000 COMPUTERS / Information Technology; MAT003000 MATHEMATICS / Applied; TEC009000 Technology &amp; Engineering / Engineering (General); TEC067000 Technology &amp; Engineering / Signals &amp; Signal Processing</t>
  </si>
  <si>
    <t>A fundamental introduction to the delopment of random signal processing with an emphasis on analysis. Linear transformation, nonlinear transformation, spectral analysis of stationary and narrow band random process are discussed in detail. With abundant exercises, this book is an essential reference for graduate students, scientists and practitioners in electronical engineering and signal processing.</t>
  </si>
  <si>
    <t>Congfeng Liu, Xidian University, Shaanxi Province, China</t>
  </si>
  <si>
    <t>The Net Effect</t>
  </si>
  <si>
    <t>Romanticism, Capitalism, and the Internet</t>
  </si>
  <si>
    <t>Streeter, Thomas</t>
  </si>
  <si>
    <t>Critical Cultural Communication</t>
  </si>
  <si>
    <t>New York University Press</t>
  </si>
  <si>
    <t xml:space="preserve"> COM060000 COMPUTERS / Internet / General; TEC041000 Technology &amp; Engineering / Telecommunications</t>
  </si>
  <si>
    <t>This book about America's romance with computer communication looks at the internet, not as harbinger of the future or the next big thing, but as an expression of the times. Streeter demonstrates that our ideas about what connected computers are for have been in constant flux since their invention. In the 1950s they were imagined as the means for fighting nuclear wars, in the 1960s as systems for bringing mathematical certainty to the messy complexity of social life, in the 1970s as countercultural playgrounds, in the 1980s as an icon for what's good about free markets, in the 1990s as a new frontier to be conquered and, by the late 1990s, as the transcendence of markets in an anarchist open source utopia.The Net Effect teases out how culture has influenced the construction of the internet and how the structure of the internet has played a role in cultures of social and political thought. It argues that the internet's real and imagined anarchic qualities are not a product of the technology alone, but of the historical peculiarities of how it emerged and was embraced. Finding several different traditions at work in the development of the internet&amp;#8212most uniquely, romanticism&amp;#8212Streeter demonstrates how the creation of  technology is shot through with profoundly cultural forces&amp;#8212with the deep weight of the remembered past, and the pressures of shared passions made articulate.</t>
  </si>
  <si>
    <t>Lisa Gitelman,NYU, and author of Always, Already New: Media, History, and the Data of Culture:One part palm reader and one part politico, Streeter makes total sense of the Internet: its 60s roots, its 90s ethos, and why it works and feels the way it does today. Whether or not you remember firsthand what a long strange trip its been, The Net Effect will persuade you with its lucid rendering of the shared experiences, strange bedfellows, and stealth mythologies that have shaped what it means to be online.Peter Stallybrass,University of Pennsylvania:&amp; We are romantics even, and perhaps especially, in the face of high technologies, writes Thomas Streeter. In his profound and illuminating analysis of the interactions between technology and desire, Streeter shows how conflicting visions of the internet have not so much reflected the pre-given triumph of a new technology as shaped the possibilities and limitations of who we are and who we might become.The Net Effect is an excellent resource for anyone reseraching the influence of society on technology.The Net Effect makes a great contribution to our knowledge on the question of labor in Internet technology.</t>
  </si>
  <si>
    <t>StreeterThomas: Thomas Streeter is Professor of Sociology at the University of Vermont. He is the author of Selling the Air: A Critique of the Policy of Commercial Broadcasting in the United States.</t>
  </si>
  <si>
    <t>Nano Devices and Sensors</t>
  </si>
  <si>
    <t xml:space="preserve">Liou, Juin J.  / Liaw, Shien-Kuei  / Chung, Yung-Hui </t>
  </si>
  <si>
    <t xml:space="preserve"> SCI050000 SCIENCE / Nanoscience; TEC007000 Technology &amp; Engineering / Electrical; TEC008000 Technology &amp; Engineering / Electronics / General; TEC008090 Technology &amp; Engineering / Electronics / Semiconductors; TEC021000 Technology &amp; Engineering / Materials Science / General; TEC027000 Technology &amp; Engineering / Nanotechnology &amp; MEMS</t>
  </si>
  <si>
    <t>This volume on semiconductor devices focuses on such topics as nano-imprinting, lithography, nanowire charge-trapping, thermo-stability in nanowires, nano-electrodes, and voltage and materials used for fabricating and improving electrical characteristics of nano-materials.</t>
  </si>
  <si>
    <t>Juin J. Liou, University of Central Florida, USA Yung-Hui Chun, Shien-Kuei Liaw, NationalTaiwan University, Taiwan.</t>
  </si>
  <si>
    <t>Research as Development</t>
  </si>
  <si>
    <t>Biomedical Research, Ethics, and Collaboration in Sri Lanka</t>
  </si>
  <si>
    <t>Simpson, Robert / Sariola, Salla</t>
  </si>
  <si>
    <t xml:space="preserve"> MED106000 MEDICAL / Research; SOC042000 SOCIAL SCIENCE / Developing &amp; Emerging Countries; TEC059000 Technology &amp; Engineering / Biomedical</t>
  </si>
  <si>
    <t>The volume shows how these clinical and research interactions bring about changes in culture, technologies and expertise in Sri Lanka, contexts that have not previously been written about in any detail.</t>
  </si>
  <si>
    <t xml:space="preserve">Ayo Wahlberg, Professor in the Department of Anthropology, University of Copenhagen, author of Good Quality: Research as Development, a dynamic contribution to the sub-field of the anthropology of clinical trials, offers an astute study of what it means to work together now that the global rise of bioethics has carved out a space for anthropologists. Crystal Biruk, Assistant Professor of Anthropology, Oberlin College, and author of Cooking Data: Research as Development illustrates how concepts taken for granted by ethics boards, biomedical researchers and even anthropologists—ethics, collaboration, research itself—are contingent and negotiated, constitute and constituted by research worlds and networks. </t>
  </si>
  <si>
    <t>SariolaSalla: Salla Sariola is Senior Lecturer in Sociology at University of Helsinki, Finland. Her research concerns the ethics and politics of biomedical research, as well as gender and sexuality, with fieldwork across South Asia and Africa. Salla is also the author of Gender and Sexuality and the coordinating editor of Science and Technology Studies.SimpsonBob: Bob Simpson is a Professor of Anthropology at the University of Durham whose research focuses on Bioethics, Biomedicine, and Biotechnologies. His work explores challenging technological developments in fields such as reproductive and genetic medicine, organ and tissue transplantation and local systems of values and beliefs in South Asia and Europe.</t>
  </si>
  <si>
    <t>Dealing with Electronics</t>
  </si>
  <si>
    <t>Drosg, Manfred / Steurer, Michael Morten</t>
  </si>
  <si>
    <t>1210</t>
  </si>
  <si>
    <t xml:space="preserve"> SCI003000 SCIENCE / Applied Sciences; TEC008000 Technology &amp; Engineering / Electronics / General; TEC008020 Technology &amp; Engineering / Electronics / Circuits / Integrated; TEC008070 Technology &amp; Engineering / Electronics / Microelectronics</t>
  </si>
  <si>
    <t>The extensive use of little known electronic principles provides something like the Science of Electronics supplementing the Art of Electronics without involvement of too much theory. Whereas art can only be acquired by doing, the knowledge provided by science can be acquired from books. The ready availability of integrated circuits for practically any application reduces the art of electronics to the art of interfacing these integrated components. The practical knowledge required for that art can only be acquired by doing and not by reading. However, it takes a lot of knowledge to select the best integrated component for achieving a specific goal. Such knowledge is provided in this book. By using a holistic approach in the understanding of the various circuits and by taking ample advantage of the duality between the electrical quantities voltage and current, the understanding of the properties of electronic circuits is made easier. Besides, this approach reduces the amount of mathematics needed for a deeper understanding. Thus, this book is appropriate for scholars at the advanced undergraduate level. In particular, the important aspects of positive and negative feedback in circuits are presented in a compact way by introducing the reverse closed-loop-gain. It is quite clear that a single book cannot cover all aspects of both analog and digital electronics, the latter comprising all circuits needed for data manipulation in digital computers&amp;#8211 which is a field in itself.</t>
  </si>
  <si>
    <t>Manfred Drosg, University of Vienna, Austria Michael Morten Steurer, University of Vienna, Austria.</t>
  </si>
  <si>
    <t>Tropical Forests and Their Crops</t>
  </si>
  <si>
    <t>Williams, J. T. / Smith, Nigel J. H. / Plucknett, Donald L.</t>
  </si>
  <si>
    <t xml:space="preserve"> NAT011000 NATURE / Environmental Conservation &amp; Protection; TEC003010 Technology &amp; Engineering / Agriculture / Tropical Agriculture; TEC003040 Technology &amp; Engineering / Agriculture / Forestry</t>
  </si>
  <si>
    <t>The tropics are the source of many of our familiar fruits, vegetables, oils, and spice, as well as such commodities as rubber and wood. Moreover, other tropical fruits and vegetables are being introduced into our markets to offer variety to our diet. Now, as tropical forests are increasingly threatened, we face a double-fold crisis: not only the loss of the plants but also rich pools of potentially useful genes. Wild populations of crop plants harbor genes that can improve the productivity and disease resistance of cultivated crops, many of which are vital to developing economies and to global commerce. Eight chapters of this book are devoted to a variety of tropical crops—beverages, fruit, starch, oil, resins, fuelwood, fodder, spices, timber, and nuts—the history of their domestication, their uses today, and the known extent of their gene pools, both domesticated and wild. Drawing on broad research, the authors also consider conservation strategies such as parks and reserves, corporate holdings, gene banks and tissue culture collections, and debt-for-nature swaps. They stress the need for a sensitive balance between conservation and the economic well-being of local populations. If economic growth is part of the conservation effort, local populations and governments will be more strongly motivated to save their natural resources. Distinctly practical and soundly informative, this book provides insight into the overwhelming abundance of tropical forests, an unsettling sense of what we may lose if they are destroyed, and a deep appreciation for the delicate relationships between tropical forest plants and people around the world.</t>
  </si>
  <si>
    <t>1. A Threatened ResourceDistribution and composition of tropical forestsCenters of diversityBiodiversity, deforestation, and population growthDriving forcesCrop gene pools2. Beverage and Confectionery CropsCoffeeCacaoCupuafu3. Major Fruits of the ForestMangoCitrusPineappleAvocadoGuavaPapayaSapodillaPassionfruit4. Regional FruitsDurianRambutanAnnonaceous fruitsAfrican plumIndian jujube5. Rubber, Oils, and ResinsRubberOil palmBalsamsTropical pines6. Daily BreadBananas and plantainsBreadfruitPeach palmSago palm7. Fuelwood, Fodder, and Woody GrassesLeucaenaBamboos8. Spices and Natural Food ColorantsCloveCinnamon and cassiaVanillaAnnatto9. NutsCashewBrazil nutMacadamia10. A New CornucopiaThe plant domestication processA starting point for the searchSome crop candidatesProspects for adoption11. Conservation StrategiesEx situ conservationIn situ conservation12. Realizing the PotentialConservation and sustainable developmentSecure resource basesReaping the harvestResearch priorities for marginal landsThe quarantine bottleneckPersonnel requirementsFinding a way forwardAppendix 1. Domesticated Perennial Species with Wild Populations in Tropical ForestsAppendix 2. Abbreviations of Institutions Involved in Collecting, Maintaining, andlor Breeding Tropical PerennialCropsAppendix 3. Common Names and Distribution of Avocado's RelativesAppendix 4. Avocado Accessions in Germplasm CollectionsReferencesIndex</t>
  </si>
  <si>
    <t xml:space="preserve">Wade Davis, author of The Serpent and the Rainbow: This splendid book does much to remind us of the most significant legacy of the tropical rainforests. As repositories of germ plasm, sources of new crops and natural products, living laboratories where human ingenuity derives sustenance from the wild, these ancient forests serve not only the living but all the generations yet unborn. A vital book. </t>
  </si>
  <si>
    <t>SmithNigel J. H.: Nigel J. H. Smith is Professor of Geography at the University of Florida.PlucknettDonald L.: Donald L. Plucknett is Scientific Adviser, Consultative Group on International Agricultural Research (CGIAR), with the World Bank.</t>
  </si>
  <si>
    <t>A Tenth of a Second</t>
  </si>
  <si>
    <t>Canales, Jimena</t>
  </si>
  <si>
    <t xml:space="preserve"> SCI034000 SCIENCE / History; TEC000000 Technology &amp; Engineering / General; TEC056000 Technology &amp; Engineering / History</t>
  </si>
  <si>
    <t>In the late fifteenth century, clocks acquired minute hands. A century later, second hands appeared. But it wasn’t until the 1850s that instruments could recognize a tenth of a second, and, once they did, the impact on modern science and society was profound. Revealing the history behind this infinitesimal interval, A Tenth of a Second sheds new light on modernity and illuminates the work of important thinkers of the last two centuries.Tracing debates about the nature of time, causality, and free will, as well as the introduction of modern technologies—telegraphy, photography, cinematography—Jimena Canales locates the reverberations of this “perceptual moment” throughout culture. Once scientists associated the tenth of a second with the speed of thought, they developed reaction time experiments with lasting implications for experimental psychology, physiology, and optics. Astronomers and physicists struggled to control the profound consequences of results that were a tenth of a second off. And references to the interval were part of a general inquiry into time, consciousness, and sensory experience that involved rethinking the contributions of Descartes and Kant.Considering its impact on much longer time periods and featuring appearances by Henri Bergson, Walter Benjamin, and Albert Einstein, among others, A Tenth of a Second is ultimately an important contribution to history and a novel perspective on modernity.</t>
  </si>
  <si>
    <t>PrefaceAcknowledgments1. Introduction2. Reaction Time and the Personal Equation3. The Measure of All Thoughts4. Moments of Contact5. Captured by Cinematography6. Stabilizing Physics7. Reacting to Relativity8. ConclusionPostscriptBibliographyIndex</t>
  </si>
  <si>
    <t>“In this lucid and innovative book, Jimena Canales has crafted an extraordinary account of the broad cultural impact of new models of measurement and temporality in the late nineteenth and early twentieth centuries. Her exemplary transdisciplinary work will be indispensable for any historical studies of the modernization of perception and cognition.”— Jonathan Crary, Columbia University“Although time is indefinitely divisible in theory, in practice it is not, as this book illustrates beautifully. The tenth of the second is a threshold on which physiology, physics, and philosophy stumble. In refereeing the dispute between Bergson and Einstein, Jimena Canales shows the fecundity of this other dimension of time, that of the new history of science that physicists as well as philosophers tend so easily to forget.”— Bruno Latour, Institut d'études politiques de Paris“Canales gives a convincing argument that the changes in technology, science, and philosophy between the 19th century and the present can be understood by examining how small time intervals are understood. . . . This is an interesting, entertaining, and well-written book.”— Choice“The book is an extraordinary example of multidisciplinary inquiry. . . . What is more, it is wonderfully composed and delightfully illustrated. . . . Canales should be congratulated for rescuing a tenth of a second from basketball arenas and racetracks she has shown that its scholarly significance is quite simply astonishing.”—Technology and Culture— Technology and Culture</t>
  </si>
  <si>
    <t>Jimena Canales is associate professor of the history of science at Harvard University.</t>
  </si>
  <si>
    <t>Process Systems Engineering</t>
  </si>
  <si>
    <t>For a Smooth Energy Transition</t>
  </si>
  <si>
    <t>Zondervan, Edwin</t>
  </si>
  <si>
    <t>Process Engineering</t>
  </si>
  <si>
    <t xml:space="preserve"> SCI013000 SCIENCE / Chemistry / General; SCI024000 SCIENCE / Energy; TEC009010 Technology &amp; Engineering / Chemical &amp; Biochemical; TEC018000 Technology &amp; Engineering / Industrial Technology</t>
  </si>
  <si>
    <t>Process systems engineering (PSE) is a discipline that delivers tools for guided decision-making in the development of new processes and products. Proven successful in the pharmaceutical-, food- and water sectors, it has also breached the field of energy systems. The future energy systems aim to be more efficient, cost-effective, environmentally benign, and interconnected. The design and operation is extremely challenging for decision-makers, engineers, and scientists and here lies a crucial role for the process systems engineer.</t>
  </si>
  <si>
    <t>Edwin Zondervan, University of Twente, The Netherlands.</t>
  </si>
  <si>
    <t>Atom movements</t>
  </si>
  <si>
    <t>Philibert, Jean</t>
  </si>
  <si>
    <t>Hors collection</t>
  </si>
  <si>
    <t>The present book is the result of diverse courses on diffusion. It is intended to give as complete an overview as possible of diffusion in solid media, while relating the process of diffusion to both their physical bases and their applications. A series of a real situations is covered in this account, from self-diffusion of radiotracers to the more complex cases of mass flow under chemical or thermal gradients or under electric fields, or diffusion in structures of lower dimensionality (surfaces and interfaces).In all these analyses, no category of materials was favored metals, ionic crystals, oxydes, and semiconductors all had their turn. Only polymers were not specifically touched. One chapter is specifically devoted to techniques for studying diffusion, including methods of numerical simulation, and a last and long chapter gives a number of metallurgical phenomena in which diffusion plays a fundamental role.</t>
  </si>
  <si>
    <t>Smart Power Systems and Smart Grids</t>
  </si>
  <si>
    <t>Toward Multi-objective Optimization in Dispatching</t>
  </si>
  <si>
    <t>Lu, Qiang / Chen, Ying / Zhang, Xuemin</t>
  </si>
  <si>
    <t xml:space="preserve"> COM032000 COMPUTERS / Information Technology; MAT003000 MATHEMATICS / Applied; MAT042000 MATHEMATICS / Optimization; TEC004000 Technology &amp; Engineering / Automation; TEC007000 Technology &amp; Engineering / Electrical; TEC009000 Technology &amp; Engineering / Engineering (General); TEC031020 Technology &amp; Engineering / Power Resources / Electrical</t>
  </si>
  <si>
    <t>The book systematically introduces smart power system design and its infrastructure, platform and operating standards. It focuses on multi-objective optimization and illustrates where the intelligence of the system lies. With abundant project data, this book is a practical guideline for engineers and researchers in electrical engineering, as well as power network designers and managers in administration.</t>
  </si>
  <si>
    <t>Table of content:Chapter 1 Introduction1.1 Review of the Concept of Digital Power System (DPS)1.2 Definition of Smart Power System (SPS)1.2.1 Smart Power System (SPS) and Smart Wide Area Robot (S-WAR)1.2.2 Summary of Smart Power System1.2.3 SEMS and Chinese Smart Power System1.3 Significance of the Construction of Smart Power System1.3.1 Radically Improvement in Disaster Prevention Capability1.3.2 Significant Improvement in Economic Performance Index and Power Quality1.4 Foreign Research Status1.4.1 IECSA Project1.4.2 Seamless Communication Architecture of Power System1.4.3 PJM Advanced Control Center [6]1.4.4 IBM Intelligent Utility Network1.4.5 Advanced Distribution Automation1.5 ConclusionChapter 2 Summary of Hybrid Control Theory of Power System (HCTOPS)2.1 Introduction2.2 Dichotomy of State Space2.3 E Transform and X Transform2.4 Geometric Meaning of Double Transform2.5 Multiple Near-optimal Index States Sets2.6 Events Start Control, Control Eliminate Events2.7 Time Base and Events Base2.8 Discussion about Hybrid Control System Architecture and Some Problems2.9 Conclusion--Smart Wide Area RobotChapter3 Smart Power System Infrastructure3.1 Introduction3.2 Digital Substation3.2.1 Definition of Digital Substation3.2.2 Basic Contents of the Construction of Digital Substation3.3 Digital Power Station3.3.1 Definition of Digital Power Station3.3.2 Basic Contents of the Construction of Digital Power Station3.4 Digital Line3.4.1 Definition of Digital Line3.4.2 Basic Contents of the Construction of Digital Line3.5 ConclusionCh</t>
  </si>
  <si>
    <t>Qiang Lu, Ying Chen, Xuemin Zhang, Tsinghua University, Beijing, China.</t>
  </si>
  <si>
    <t>Optimization</t>
  </si>
  <si>
    <t>A Theory of Necessary Conditions</t>
  </si>
  <si>
    <t>Neustadt, Lucien W.</t>
  </si>
  <si>
    <t>1374</t>
  </si>
  <si>
    <t xml:space="preserve"> MAT000000 MATHEMATICS / General; TEC000000 Technology &amp; Engineering / General</t>
  </si>
  <si>
    <t>This book presents a comprehensive treatment of necessary conditions for general optimization problems. The presentation is carried out in the context of a general theory for extremal problems in a topological vector space setting. Following a brief summary of the required background, generalized Lagrange multiplier rules are derived for optimization problems with equality and generalized  inequality  constraints. The treatment stresses the importance of the choice of the underlying set over which the optimization is to be performed, the delicate balance between differentiability-continuity requirements on the constraint functionals, and the manner in which the underlying set is approximated by a convex set. The generalized multiplier rules are used to derive abstract maximum principles for classes of optimization problems defined in terms of operator equations in a Banach space. It is shown that special cases include the usual maximum principles for general optimal control problems described in terms of diverse systems such as ordinary differential equations, functional differential equations, Volterra integral equations, and difference equations. Careful distinction is made throughout the analysis between  local  and  global  maximum principles.Originally published in 1977.The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</si>
  <si>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Optimal Structural Design</t>
  </si>
  <si>
    <t>Contact Problems and High-Speed Penetration</t>
  </si>
  <si>
    <t>Banichuk, Nikolay V. / Ivanova, Svetlana Yu.</t>
  </si>
  <si>
    <t xml:space="preserve"> MAT003000 MATHEMATICS / Applied; MAT041000 MATHEMATICS / Numerical Analysis; MAT042000 MATHEMATICS / Optimization; SCI018000 SCIENCE / Mechanics / Dynamics; SCI041000 SCIENCE / Mechanics / General; TEC009070 Technology &amp; Engineering / Mechanical</t>
  </si>
  <si>
    <t>This monograph studies optimization problems for rigid punches in elastic media and for high-speed penetration of rigid strikers into deformed elastoplastic, concrete, and composite media using variational calculations, tools from functional analysis, and stochastic and min-max (guaranteed) optimization approaches with incomplete data. The book presents analytical and numerical results developed by the authors during the last ten years.</t>
  </si>
  <si>
    <t xml:space="preserve"> The book is intended for graduate and postgraduate students in engineering and applied mechanics. Many examples of engineering problems for concrete structures as well as numerical computational results nicely illustrate the approach. Stanisław Migórski in: Zentralblatt MATH 1384</t>
  </si>
  <si>
    <t>Nikolay V. Banichuk and Svetlana Yu. Ivanova, Ishlinsky Institute for Problems in Mechanics, Russian Academy of Sciences, Russia.</t>
  </si>
  <si>
    <t>Bioinspired Devices</t>
  </si>
  <si>
    <t>Emulating Nature’s Assembly and Repair Process</t>
  </si>
  <si>
    <t>Goldfield, Eugene C.</t>
  </si>
  <si>
    <t xml:space="preserve"> MED056000 MEDICAL / Neurology; MED077000 MEDICAL / Prosthesis; SCI089000 SCIENCE / Life Sciences / Neuroscience; TEC037000 Technology &amp; Engineering / Robotics; TEC059000 Technology &amp; Engineering / Biomedical</t>
  </si>
  <si>
    <t>Eugene Goldfield lays out principles of engineering found in the natural world, with a focus on how components of coordinated structures organize themselves into autonomous functional systems. This self-organizing capacity is one of many qualities which can be harnessed to design technologies that can interact seamlessly with human bodies.</t>
  </si>
  <si>
    <t>CoverTitle PageCopyrightDedicationContentsPrefacePart I. Biological Inspiration for Nature’s Building and Repair Process1. Bioinspired Devices as Parts of Complex Systems2. How Nature Builds: Physical Law, Morphogenesis, and Dynamical Systems3. What Nature Builds: Materials and Devices4. Building Devices the Way That Nature DoesPart II. Structure-Function, Development, and Vulnerabilities of Nervous Systems5. Nature’s Nervous System Networks6. Human Nervous System: Development and Vulnerability7. How Nature Remodels and Repairs Neural CircuitsPart III. Understanding and Emulating Nature’s Responses to Injury or Damage8. Neuroprosthetics: The Embodiment of Devices9. Neurorehabilitation for Remodeling and Repairing Injured Nervous Systems10. Toward Devices That Are Seamless Parts of Collective, Adaptive, and Emergent SystemsReferencesIndex</t>
  </si>
  <si>
    <t>Bioinspired Devices: Emulating Nature’s Assembly and Repair Process is a reliquary of nature’s wonders, exploring how cells, organisms, and living systems form and function. Goldfield explains how new insights about these natural building processes are now being leveraged to create ‘biologically inspired’ engineering innovations, from medical devices to robot swarms. After reading this book, you will look at the world in an entirely new way.-- Donald E. Ingber, Wyss Institute for Biologically Inspired Engineering, Harvard UniversityBioinspired Devices takes us on a fascinating journey between nature and engineering. Goldfield extracts key principles for how living systems grow and function and proposes that they be applied to the design of better machines and prostheses. Combining an incredibly rich set of observations from neuroscience, bioengineering, biomechanics, ecology, and more, this book is a stimulating read for anyone interested in living systems and the construction of biologically-inspired devices.-- Auke Ijspeert, Swiss Federal Institute of Technology at LausanneBioinspired Devices explores modern bioengineering’s dance between technology and nature, illuminating how the concepts of resiliency, self-repair, and environmental harmony are more evident today than ever before.-- Ravi Bellamkonda, Duke UniversityBioinspired Devices presents an original, erudite perspective on how to emulate fundamental characteristics of living systems—self repair, robustness, development, and emergence—in order to engineer bioinspired solutions to neurological disorders. Goldfield builds on his extensive experience with dynamical systems, at Boston Children’s Hospital and via collaborations with Harvard’s Wyss Institute, to discuss challenges and opportunities in unravelling and emulating nature’s principles to build neuroprosthetic devices and pathways to rehabilitation.-- Marc-Ol</t>
  </si>
  <si>
    <t>Made to Order</t>
  </si>
  <si>
    <t>The Designing of Animals</t>
  </si>
  <si>
    <t>Derry, Margaret E.</t>
  </si>
  <si>
    <t xml:space="preserve"> MED089000 MEDICAL / Veterinary Medicine / General; NAT001000 NATURE / Animals; SCI100000 SCIENCE / Natural History; TEC003020 Technology &amp; Engineering / Agriculture / Animal Husbandry</t>
  </si>
  <si>
    <t>Made to Order explains more than three centuries of attitudes toward animal breeding.</t>
  </si>
  <si>
    <t>Introduction How to Breed Animals: Theory and Method 1. Animal Breeding Practices and Methods from Roman Times to 19002. Mendelism, Quantitative Genetics, and Animal Breeding, 1900–20003. Animal Breeding in the Age of Molecular Genetics, Genomics, and Epigenetics, 1990–2020 What to Breed For: The Many Aims of Selection 4. Specialization for Purpose and Animal Breeding5. Implications of Breeding for Colour6. Breeding for Authenticity Orchestrating Breeding: Pedigrees and Trade 7. Pedigree Versus No Pedigree and the Market Value of Animals8. The Effects of Pedigrees on International Trade Final RemarksGlossaryNotesSelected Bibliography of Useful Sources</t>
  </si>
  <si>
    <t xml:space="preserve">Scout Calvert, Associate Professor and Research Data Librarian, University of Nebraska Lincoln: Made to Order is fascinating and informative. The book expertly and crisply brings together a range of examples from the Canadian, US, and European contexts, drawing on archival and historical materials. With up-to-date scholarship, Made to Order fills a gap in the literature and is a significant contribution to the history of agriculture, the history of animals in society, and the history of science. Ann Norton Greene, Adjunct Assistant Professor of History and Sociology of Science, University of Pennsylvania: Made to Order is a magisterial work that reflects years of scholarship on animal breeding. Margaret E. Derry presents a detailed and skillfully organized account that provides a wide scope of scientific and historical knowledge, practical understanding, and thoughtful consideration. It is a tremendous accomplishment. Bert Theunissen, Director of the Descartes Centre for the History and Philosophy of the Sciences and the Humanities, Utrecht University: In the culmination of Margaret E. Derry’s work over the last twenty years, Made to Order brings together in concise form the insights that were accumulated by the most knowledgeable author in the field of animal breeding history. The presentation of this comprehensive overview may be said to represent the status quo of the field of the history of animal breeding. </t>
  </si>
  <si>
    <t>DerryMargaret E.: Margaret E. Derry is an adjunct professor in the Department of History and associated faculty at the Campbell Centre for Animal Welfare in the Department of Animal and Poultry Science at the University of Guelph.</t>
  </si>
  <si>
    <t>Production Metrology</t>
  </si>
  <si>
    <t>Pfeifer, Tilo</t>
  </si>
  <si>
    <t>Oldenbourg Wissenschaftsverlag</t>
  </si>
  <si>
    <t xml:space="preserve"> TEC004000 Technology &amp; Engineering / Automation; TEC009000 Technology &amp; Engineering / Engineering (General); TEC020000 Technology &amp; Engineering / Manufacturing</t>
  </si>
  <si>
    <t>This work presents the systematics of production metrology starting from the inspection planning, across the recording of the inspected data up to the evaluation of this data. On the one hand, the reader will be supplied with basic knowledge for the understanding of the presented procedures and their practical use. On the other hand, he will also learn about the importance of production metrology for quality control in production processes. It is not only an indispensable reference book for the daily work of the engineer, but also a invaluable and easy to read text book for students. As a supplement for the studies, the book gives a fast overlook to the basics of production metrology and, at the same time, shows how this knowledge is put into practice.</t>
  </si>
  <si>
    <t xml:space="preserve"> Die hier erschienene englische Fassungmacht dieses hervorragende Lehrmaterial nun auch für die vielerorts neueingerichteten Bachelor- und Masterstudiengänge attraktiv. (Prof. Dr.-Ing. M. Molitor, Universität Magdeburg)</t>
  </si>
  <si>
    <t>Power Systems and Smart Energies</t>
  </si>
  <si>
    <t xml:space="preserve"> SCI024000 SCIENCE / Energy; TEC031020 Technology &amp; Engineering / Power Resources / Electrical</t>
  </si>
  <si>
    <t>Power Systems &amp;amp Smart Energies (PSE) is dedicated to the design, modeling, exploitation and diagnostics of electrical power systems and renewable energy sources. It covers topics in the area of power electrical engineering including, power electronic systems, power electronic converters, electrical machine design, monitoring and diagnostics, renewable energy systems, automotive power systems, smart grids, and distribution networks.</t>
  </si>
  <si>
    <t>Voice Technologies for Speech Reconstruction and Enhancement</t>
  </si>
  <si>
    <t>Patil,  Hemant A. / Neustein, Amy</t>
  </si>
  <si>
    <t>BAND</t>
  </si>
  <si>
    <t xml:space="preserve"> COM042000 COMPUTERS / Natural Language Processing; COM073000 COMPUTERS / Speech &amp; Audio Processing; COM079000 COMPUTERS / Social Aspects / General; LAN018000 LANGUAGE ARTS &amp; DISCIPLINES / Speech; TEC009000 Technology &amp; Engineering / Engineering (General); TEC059000 Technology &amp; Engineering / Biomedical</t>
  </si>
  <si>
    <t>The book explores new ways to reconstruct and enhance speech that is compromised by various neuro-motor disorders – collectively known as “dysarthria.” The authors address some of the extant lacunae in speech research of dysarthric conditions: they show how new methods can improve speaker recognition when speech is impaired due to developmental or acquired pathologies they present a novel multi-dimensional approach to help the speech system both assess dysarthric speech and to perform intelligibility improvement of the impaired speech they display well-performing software solutions for developmental and acquired speech impairments, and for vocal injuries and they examine non-acoustic signals and muted nonverbal sounds in relation to audible speech conversion.</t>
  </si>
  <si>
    <t>1) Hemant A. Patil and Tanvina B. Patel, Chaotic titration method for analysis of normal and pathological infant cry. 2) Anshu Chittora and Hemant A. Patil, Analysis of normal and pathological infant cry.  3) P. Vijayalakshmi and T. Nagarajan, Assessment and intelligibility modification for dysarthric speech.  4) Tomoki Toda, Statistical alaryngeal speech enhancement for laryngectomees.  5) K. Sreenivasa Rao, Avinash Kumar Singh, Jayanta Mukhopadhyay, Siva Ayyappa Kumar B, Sunil Kumar S B and Ramu Reddy Vempada, Infant Cry Recognition using Source, System, Prosody and Epoch Features. 6) John H. L. Hansen et al. , Voice conversion for non-vocal speech.  7) Christophe Veaux, Junichi Yamagishi, Simon King, Shuna Colville, Philippa Rewaj, Siddharthan Chandran, Gergely Bakos, Speech Synthesis Technologies for Individuals with Vocal Disabilitieszz Voice banking and voice reconstructio. 8) Vinay Kumar Mittal, Analysis of Shout and Automatic Detection for Healthcare Application. 9) Shou-Chun Yin, Richard Rose, Computer aided speech therapy for dysarthric speakers: Statistical acoustic modelling for automated verification of pronunciation accuracy.  10) T. V. Ananthapadmanabha, Application of Speech Signal Processing for Voice Assessment, Voice and Speech Therapy.</t>
  </si>
  <si>
    <t>Hemant Patil, India Amy Neustein, USA.</t>
  </si>
  <si>
    <t>Anti-sway Control for Cranes</t>
  </si>
  <si>
    <t>Design and Implementation Using MATLAB</t>
  </si>
  <si>
    <t>Qian, Dianwei</t>
  </si>
  <si>
    <t xml:space="preserve"> TEC004000 Technology &amp; Engineering / Automation; TEC008000 Technology &amp; Engineering / Electronics / General; TEC009070 Technology &amp; Engineering / Mechanical; TEC009090 Technology &amp; Engineering / Automotive</t>
  </si>
  <si>
    <t>The book introduces anti-sway control approaches for double-pendulum overhead cranes, including control methods, theoretical analyses, simulation results and source codes of each control design. All methods are analyzed and verified by MATLAB. Passivity-based, sliding-mode-based and Fuzzy-logic-based control methods are massively discussed. This book is suitable for both academic researchers and industrial R&amp;ampD engineers.</t>
  </si>
  <si>
    <t>Table of content: Chapter 1 Introduction Chapter 2 System Model 2.1 Modelling via the Lagrangian method2.2 Model Insight Chapter 3 Passivity-based anti-sway control 3.1 What is Passivity?3.2 Passivity Analysis3.3 Control design based on Passivity3.4 Simulation Resuls3.5 Source codes Chapter 4 Sliding-mode-based anti-sway control 4.1 Sliding mode and sliding mode control4.2 Incremental sliding mode design and stability analysis4.3 Simulation results4.4 Hierarchical sliding mode design and stability analysis4.5 Simulation results4.6 Source codes Chapter 5 Fuzzy-logic-based anti-sway control5.1 Fuzzy logic and fuzzy control5.2 Single-input-rule-modules based fuzzy systems5.3 SIRM-based anti-sway control design5.4 Simulation results5.5 Source code Chapter 6 Output feedback based anti-sway control6.1 Why is the output feedback needed?6.2 Output-based anti-sway control design and stability analysis6.3 Simulation results6.4 Source code Chapter 7 Input shaping based anti-sway control7.1 Input shaping and its merits7.2 Input shaping-based anti-sway control design7.3 Simulation results7.4 Input shaping based fuzzy anti-sway control design7.5 Simulation results7.6 Source code Chapter 7 Conclusions</t>
  </si>
  <si>
    <t>Dianwei Qian, North China Electric Power University, Beijing, China</t>
  </si>
  <si>
    <t>Becoming Audible</t>
  </si>
  <si>
    <t>Sounding Animality in Performance</t>
  </si>
  <si>
    <t>McQuinn, Austin</t>
  </si>
  <si>
    <t>Animalibus: Of Animals and Cultures</t>
  </si>
  <si>
    <t>18</t>
  </si>
  <si>
    <t>Penn State University Press</t>
  </si>
  <si>
    <t xml:space="preserve"> ART060000 ART / Performance; MUS020000 MUSIC / History &amp; Criticism; MUS028000 MUSIC / Genres &amp; Styles / Opera; PER011000 PERFORMING ARTS / Theater / General; TEC001000 Technology &amp; Engineering / Acoustics &amp; Sound</t>
  </si>
  <si>
    <t>Becoming Audible explores the phenomenon of human and animal acoustic entanglements in art and performance practices. Focusing on the work of artists who get into the spaces between species, Austin McQuinn discovers that sounding animality secures a vital connection to the creatural.To frame his analysis, McQuinn employs Gilles Deleuze and F&amp;eacutelix Guattari´s concept of becoming-animal, Donna Haraway´s definitions of multispecies becoming-with, and Mladen Dolar´s ideas of voice-as-object. McQuinn considers birdsong in the work of Beatrice Harrison, Olivier Messiaen, C&amp;eacuteleste Boursier-Mougenot, Daniela Cattivelli, and Marcus Coates the voice of the canine as a sacrificial lab animal in the operatic work of Alexander Raskatov hierarchies of vocalization in human-simian cultural coevolution in theatrical adaptations of Franz Kafka and Eugene O´Neill and the acoustic exchanges among hybrid human-animal creations in Harrison Birtwistle´s opera The Minotaur. Inspired by the operatic voice and drawing from work in art and performance studies, animal studies, zooarchaeology, social and cultural anthropology, and philosophy, McQuinn demonstrates that sounding animality in performance resonates through the labyrinths of the cultural and the creatural,&amp;rdquo not only across species but also beyond the limits of the human.Timely and provocative, this volume outlines new methods of unsettling human exceptionalism during a period of urgent reevaluation of interspecies relations. Students and scholars of human-animal studies, performance studies, and art historians working at the nexus of human and animal will find McQuinn´s book enlightening and edifying.</t>
  </si>
  <si>
    <t>&amp;ldquoBecoming Audible provides a compelling array of contemporary artworks that explore animality alongside or at the limits of culture.&amp;rdquo&amp;mdashRon Broglio, author of Surface Encounters: Thinking with Animals and Art&amp;ldquoThis book fills an important gap in the scholarly conversation. While there has been research on the animal turn in music and, separately, in performance, the intersections between these areas have rarely been addressed when it comes to animals as acoustic agents. An original contribution to the field of cultural animal studies.&amp;rdquo&amp;mdashMartin Ullrich, Nuremberg University of Music</t>
  </si>
  <si>
    <t>McQuinnAustin: Austin McQuinn is a visual artist, based in Ireland, whose work questions human-animal relationships and how they are played out in culture. McQuinn´s studio practice spans twenty-five years of solo and selected exhibitions, major public and nonprofit commissioned exhibitions and installations, and projects for private collections. He is a former Associate Lecturer at Waterford Institute of Technology and at Goldsmiths, University of London.</t>
  </si>
  <si>
    <t>Service management and scheduling in cloud manufacturing</t>
  </si>
  <si>
    <t>Zhang, Lin / Liu, Yongkui</t>
  </si>
  <si>
    <t xml:space="preserve"> BUS070050 BUSINESS &amp; ECONOMICS / Industries / Manufacturing; COM032000 COMPUTERS / Information Technology; COM039000 COMPUTERS / Management Information Systems; COM091000 COMPUTERS / Cloud Computing </t>
  </si>
  <si>
    <t>The book introduces the concept of cloud manufacturing and describes the cloud service technology system behind it. The authors discuss key technologies of manufacturing cloud service management, including service construction, evaluation and composition, and scheduling. With abundant case studies, the book is an essential reference for researchers and engineers in manufacturing and information management.</t>
  </si>
  <si>
    <t>Table of content:Chapter 1 Concepts of cloud manufacturing1.1 Background of the appearance of cloud manufacturing1.2 What is cloud manufacturing?1.3 Technologies behind cloud manufacturing1.4 Cloud manufacturing as the extension of cloud computing in manufacturing1.5 Model and technical characteristic of cloud manufacturing1.6 Cloud manufacturing as a new way in information based manufacturing1.7 SummaryReferencesChapter 2 Architecture and system structure of cloud manufacturing platform2.1 Multi-view for cloud manufacturing system2.2 Architecture of cloud manufacturing system2.3 Technical system of cloud manufacturing2.4 SummaryReferencesChapter 3 Resources sensation and access3.1 The sensation, access and adaption of physical resources3.2 The sensation, access and adaption of software resources and data3.3 Data analysis and processing in sensation and accessing resources3.4 SummaryReferencesChapter 4 Virtualization and service-oriented architecture of resources4.1 Resources virtualization4.2 The mapping and transform of physical-virtual resources4.3 Structuring and management of virtual resources pool4.4 Service encapsulation technologies for manufacturing resources4.5 SummaryReferencesChapter 5 Description of manufacturing capability and service-oriented capability5.1 What is manufacturing capability?5.2 Information structure of manufacturing capability5.3 Mechanism for service-oriented capability5.4 Sensation and access of manufacturing capability5.5 Manufacturing capability network5.6 SummaryReferencesChapter 6 Cloud service management6.1 Matching and searching of cloud service6.2 Composition of cloud service6.3 Optimization of cloud computing service6.4 SummaryReferencesChapter 7 Operation and evaluation of cloud service7.1 Running cloud service7.2 Evaluating cloud service7.3 Sum</t>
  </si>
  <si>
    <t>Yongkui Liu and Lin Zhang, Beijing University of Aeronautics and Astronautics, Beijing, China.</t>
  </si>
  <si>
    <t>Derbel, Faouzi / Kanoun, Olfa / Derbel, Nabil</t>
  </si>
  <si>
    <t xml:space="preserve"> COM032000 COMPUTERS / Information Technology; TEC004000 Technology &amp; Engineering / Automation; TEC009090 Technology &amp; Engineering / Automotive; TEC067000 Technology &amp; Engineering / Signals &amp; Signal Processing</t>
  </si>
  <si>
    <t>The volume is dedicated to fields related to design, modeling, fundamentals and application of communication systems, signal processing and information technology approaches. It covers topics in the area of communication systems, wireless communication, telecommunication systems, image and video compression algorithms, speech recognition, medical imaging, computational intelligence, cloud computing, and information technology.</t>
  </si>
  <si>
    <t>Automation, Sustainability, Digital Fabrication - Selected extended Papers of the 7th Brazilian-German Conference, Campinas 2016 Brazil -</t>
  </si>
  <si>
    <t>Celani, Gabriela / Kanoun, Olfa</t>
  </si>
  <si>
    <t xml:space="preserve"> ARC000000 ARCHITECTURE / General; TEC004000 Technology &amp; Engineering / Automation</t>
  </si>
  <si>
    <t>Sponsored by the Alexander von Humbold Stiftung the  Bragfost-Confernce  brings together about 60 outstanding German and Brazilian Scientists to discuss most topical issues in the field of electrical engineering, energy-supply as well as sociological impact of technology. This book presents the most relevant contributions in extended and revised form.</t>
  </si>
  <si>
    <t>Gaby Celani, University of Campinas, Brazil Olfa Kanoun, TU Chemnitz, Germany.</t>
  </si>
  <si>
    <t>Torge, Wolfgang</t>
  </si>
  <si>
    <t xml:space="preserve"> SCI000000 SCIENCE / General; SCI019000 SCIENCE / Earth Sciences / General</t>
  </si>
  <si>
    <t>Frontmatter -- Contents -- 1. Introduction -- 2. The Gravity Field of the Earth -- 3. Geodetic Reference Systems -- 4. Methods of Measurement in Geodesy -- 5. Methods of Evaluation, Global Geodesy -- 6. Geodetic Networks -- References -- Index -- Backmatter</t>
  </si>
  <si>
    <t>Design Technology of System-Level EMC Engineering</t>
  </si>
  <si>
    <t>Tang, Xiaobin / Gao, Bin / Zhang, Yu</t>
  </si>
  <si>
    <t xml:space="preserve"> SCI022000 SCIENCE / Physics / Electromagnetism; SCI053000 SCIENCE / Physics / Optics &amp; Light; TEC004000 Technology &amp; Engineering / Automation; TEC009000 Technology &amp; Engineering / Engineering (General)</t>
  </si>
  <si>
    <t>This book introduces the state-of-the-art research progress of system-level EMC, including theories, design technologies, principles and applications in practice. The engineering design, simulation, prediction, analysis, test, stage control as well as effectiveness evaluation are discussed in detail with extensive project experiences, making the book an essential reference for researchers and industrial engineers.</t>
  </si>
  <si>
    <t>Table of Contents Chapter 1 Introduction and Preview1.1 Introduction1.2 Design technologies of system-level EMC engineering1.2.1 Application demands of system-level EMC technology engineering1.2.2 Research focus of design technology of system-level EMC engineering1.3 Design flow of system-level EMC engineering1.4 Standards related to system-level EMC engineering designReferenceChapter 2 Theoryof system-level EMC2.1 Basic concept2.2 Electromagnetic interference sources2.2.1 Conditions of EMI2.2.2 Types of EMI sources2.3 Theory of transmission and coupling of EM energy2.3.1 Path of EMI Coupling2.3.2 Basic theory of conduction coupling2.3.3 Basic theory of radiation coupling2.4 Characteristic of EM sensitivity sources2.4.1 Channel model of receiver2.4.2 Blockage, crossover distortion and intermodulation of receiver2.5 Examples of the application of EMC theoryReferenceChapter 3 Engineering design of system-level EMC3.1 Design method3.2 Design principles3.3 Design flow3.3.1 Comfirmation of boundary condition3.3.2 Predictive analysis3.3.3 Multi-level design3.4 Content of design3.4.1 Design for controlling the EM emission and Sensitivity of equipment/sub-system3.4.2 Design for controlling inter-antenna interference3.4.3 Design for controlling inter-cable intereference3.4.4 Design for EM radiation protection3.4.5 Design of lapping and grounding3.4.6 Design for lightning protection3.4.7 Design for electrostatic protection3.4.8 Design of power supply3.5 Examples of Engineering designReferenceChapter 4 Theory and method of system-level EM simulation4.1 EM simulation methods4.1.1 Frequency-domain method4.1.2 Time-domain method4.1.3 High-frequency algorithm4.1.4 High-low Frequency Hybrid Algorithm4.1.5 Parallel computing for EM simulation4.2 Examples of airborne antenna system-level</t>
  </si>
  <si>
    <t>Xiaobin Tang, Bin Gao, China Academy of Electronics and Information Technology Yu Zhang, Xidian University, China.</t>
  </si>
  <si>
    <t>Multiple Access Technologies for 5G</t>
  </si>
  <si>
    <t>New Approaches and Insight</t>
  </si>
  <si>
    <t>Su, Xin / Zeng, Jie / Ren, Bin / Liang, Lin</t>
  </si>
  <si>
    <t xml:space="preserve"> TEC009000 Technology &amp; Engineering / Engineering (General); TEC041000 Technology &amp; Engineering / Telecommunications; TEC061000 Technology &amp; Engineering / Mobile &amp; Wireless Communications; TEC067000 Technology &amp; Engineering / Signals &amp; Signal Processing</t>
  </si>
  <si>
    <t>Starting with an overview of current research progresses on multiple access technology, the book then presents the theoretical fundamentals, technical principles, transmission scheme, key technologies and evaluation results of new multi-access technologies, especially focusing on its typical applications 5G communication systems. With extensive practical cases, it is an essential reference for researchers, engineers and graduate students.</t>
  </si>
  <si>
    <t>X. Su, J. Zheng, Tsinghua U., China B. Ren, Datang Wireless Mobile Innovation Center, China L. Liang, China Telecom Co., Ltd, China.</t>
  </si>
  <si>
    <t>Making a Green Machine</t>
  </si>
  <si>
    <t>The Infrastructure of Beverage Container Recycling</t>
  </si>
  <si>
    <t>Jørgensen, Finn Arne</t>
  </si>
  <si>
    <t>Studies in Modern Science, Technology, and the Environment</t>
  </si>
  <si>
    <t xml:space="preserve"> NAT011000 NATURE / Environmental Conservation &amp; Protection; TEC000000 Technology &amp; Engineering / General; TEC056000 Technology &amp; Engineering / History</t>
  </si>
  <si>
    <t>Consider an empty bottle or can, one of the hundreds of billions of beverage containers that are discarded worldwide every year. Empty containers have been at the center of intense political controversies, technological innovation processes, and the modern environmental movement. Making a Green Machine examines the development of the Scandinavian beverage container deposit-refund system, which has the highest return rates in the world, from 1970 to present. Finn Arne Jørgensen investigates the challenges the system faced when exported internationally and explores the critical role of technological infrastructures and consumer convenience in modern recycling. His comparative framework charts the complex network of business and political actors involved in the development of the reverse vending machine (RVM) and bottle deposit legislation to better understand the different historical trajectories empty beverage containers have taken across markets, including the U.S. The RVM has served as more than a hole in the wall--it began simply as a tool for grocers who had to handle empty refillable glass bottles, but has become a green machine to redeem the empty beverage container, helping both business and consumers participate in environmental actions.</t>
  </si>
  <si>
    <t>ContentsFiguresPrefaceChapter 1:Bottles, Cans, and Everyday EnvironmentalismChapter 2:The Problem of BottlesChapter 3:Creating Bottle InfrastructuresChapter 4:A World of BottlesChapter 5:Can CulturesChapter 6:Greening the RVMChapter 7: Making Disposables Environmentally FriendlyChapter 8:Message in a BottleNotesBibliographyIndexAbout the Author</t>
  </si>
  <si>
    <t xml:space="preserve"> Finn Arne Jørgensen has produced an absorbing and entertaining study of one specific aspect of re-use and recycling in his exploration of what factors influence the fates of empty bottles and cans. It delivers insight into the complex relationships between the evolution of national environmental policies and the nexus of business interests, technological development, and everyday environmentalism. Making a Green Machine is a welcome and useful addition to the growing literature on how societies conceptualize and manage consumer wastes. — Technology and Culture Jørgensen has provided a context for the reverse vending machine that situates it as a nexus for debates about consumption, production, and the environment. — Carl Zimring, author of Cash for Your Trash ...a strong work that should serve as a resource for advocates, planners and policymakers, as well as an illustration of the strengths of an historical approach to science and technology studies. — ICON: The Journal of the International Committee for the History of Technology</t>
  </si>
  <si>
    <t>Finn Arne Jørgensen is an associate senior lecturer in history of technology and environment at UmeåUniversity, Sweden. He was awarded the Samuel Eleazar and Rose Tartakow Levinson Prize from the Society for the History of Technology in 2009.</t>
  </si>
  <si>
    <t>British Rearmament in the Thirties</t>
  </si>
  <si>
    <t>Politics and Profits</t>
  </si>
  <si>
    <t>Shay, Robert Paul</t>
  </si>
  <si>
    <t>1611</t>
  </si>
  <si>
    <t>Here is a comprehensive analysis of rearmament under the Baldwin and Chamberlain governments. It reveals the primary determinants of events and provides important new information regarding the principal considerations underlying Chamberlain's policy of appeasement. The author concentrates on a problem that was of central concern to the government. For this reason, and because he draws on the recently opened Cabinet and Treasury papers at the Public Record Office in London, he is able to offer a broader view than that of the existing studies. He describes in detail the interaction of the Cabinet, Treasury, and Armed Services, and the influence of the financial and industrial communities.Originally published in 1977.The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</si>
  <si>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When Fracking Comes to Town</t>
  </si>
  <si>
    <t>Governance, Planning, and Economic Impacts of the US Shale Boom</t>
  </si>
  <si>
    <t>Murtazashvili, Ilia / Deitrick, Sabina E.</t>
  </si>
  <si>
    <t xml:space="preserve"> HIS036080 HISTORY / United States / State &amp; Local / Middle Atlantic (DC, DE, MD, NJ, NY, PA); NAT011000 NATURE / Environmental Conservation &amp; Protection; TEC031030 Technology &amp; Engineering / Power Resources / Fossil Fuels</t>
  </si>
  <si>
    <t>When Fracking Comes to Town traces the response of local communities to the shale gas revolution. Rather than cast communities as powerless to respond to oil and gas companies and their landmen, it shows that communities have adapted their local rules and regulations to meet the novel challenges accompanying unconventional gas extraction through fracking. The multidisciplinary perspectives of this volume's essays tie together insights from planners, legal scholars, political scientists, and economists. What emerges is a more nuanced perspective of shale gas development and its impacts on municipalities and residents. Unlike many political debates that cast fracking in black and white terms, this volume's contributors embrace the complexity of local responses to fracking. States adapted legal institutions to meet the new challenges posed by this energy extraction process while under-resourced municipal officials and local planning offices found creative ways to alleviate pressure on local infrastructure and reduce harmful effects of fracking on the environment. The essays in When Fracking Comes to Town tell a story of community resilience with the rise and decline of shale gas production.</t>
  </si>
  <si>
    <t>Introduction: Beyond the Boom, by Sabina E. Deitrick and Ilia MurtazashviliPart I: GOVERNANCE1. The Shale Boom in Historical Perspective, by Ilia Murtazashvili and Ennio Piano2. Local Jurisdictions and Variations in State Law in theMarcellus Shale Region, by Heidi Gorovitz Robertson3. How the Legal Framework of Fracking in Appalachia Disserves the Poor, by Ann M. Eisenberg4. Framing Fracking through Local Lenses, by Pamela A. Mischen and Joseph T. Palka, Jr.Part II: PLANNING5. Using Boom town Models to Understand the Consequences of Fracking, by Adelyn Hall and Carla Chifos6. Hydraulic Fracturing and Boom town Planning in Western North Dakota, by Teresa Córdova7. Local Planning in Beaver County and the Shell Cracker Plant, by Sabina E. Deitrick and Rebecca Matsco8. The Resource Conflict and the Local Economic Trade-Offs of Fracking, by Anna C. Osland and Carolyn G. LohPart III: ECONOMIC IMPACT9. Local Labor Markets and Shale Gas, by Frederick Tannery and Larry McCarthy10. Shale Energy and Regional Economic Development Impacts in Northwest Pennsylvania, by Erik R. Pages, Martin Romitti, and Mark C. White11. The Boom, the Bust, and the Cost of the Cleanup, by Nicholas G. McClure, Ion Simonides, and Jeremy G. Weber12. Private and Public Economic Impacts of Fracking in Wyoming, by Gavin Roberts and Sandeep Kumar Rangaraju13. An Economic and Policy Analysis of Shale Gas Well Bond, by Max HarlemanConclusion: Lessons and Extensions, by Sabina E. Deitrick and Ilia Murtazashvili</t>
  </si>
  <si>
    <t xml:space="preserve">Jonathan M. Fisk, Auburn University, author of The Fracking Debate: Combining insights from politics, sociology, and economics, When Fracking Comes to Town relates an interesting, well-written narrative about unconventional oil and gas management in one region of the United States. Sarmistha Majumdar, Texas Southern University, author of The Politics of Fracking: When Fracking Comes to Town investigates a wide range of topics from an urban planner's perspective. It is a useful resource for those engaged in debates about balancing public interests with private ones in the United States. </t>
  </si>
  <si>
    <t>Sabina E. Deitrick is Associate Dean and Associate Professor in the Graduate School of Public and International Affairs and Co-Director Urban and Regional Analysis program, University Center for Social and Urban Research at the University of Pittsburgh. She is author of The Rise of the Gunbelt. Follow her on twitter @deitrick.Ilia Murtazashvili is Associate Professor in the Graduate School of Public and International Affairs and Associate Director of the Center for Governance and Markets at the University of Pittsburgh. He is author of The Political Economy of Fracking and several other books. Follow him on twitter @IMurtazashvili.</t>
  </si>
  <si>
    <t>Power Electrical Systems</t>
  </si>
  <si>
    <t xml:space="preserve"> SCI024000 SCIENCE / Energy; TEC031020 Technology &amp; Engineering / Power Resources / Electrical; TEC067000 Technology &amp; Engineering / Signals &amp; Signal Processing</t>
  </si>
  <si>
    <t>Power Electrical Systems are an indispensable feature of the exploitation and diagnostics of electrical machines and energy resources combining the expertise of various fields of electrical engineering. The volume presents extended and peer reviewed papers. Among the topics dealt with are: automotive power drives, electromagnetic compatibility, renewable energy systems.</t>
  </si>
  <si>
    <t>Dissipativity in Control Engineering</t>
  </si>
  <si>
    <t>Applications in Finite- and Infinite-Dimensional Systems</t>
  </si>
  <si>
    <t>Schaum, Alexander</t>
  </si>
  <si>
    <t xml:space="preserve"> TEC009000 Technology &amp; Engineering / Engineering (General); TEC009010 Technology &amp; Engineering / Chemical &amp; Biochemical</t>
  </si>
  <si>
    <t>From the first feedback control for the ancient water clock in Alexandria, control engineering and design has gained significant attention with the advancement of technology. This book guides the reader through the theoretical foundations for stability, dissipativity and system-theoretic concepts. Updated examples and applications for both finite-dimensional systems and infinite-dimensional systems will be described and explained.</t>
  </si>
  <si>
    <t>Alexander Schaum, Kiel University, Germany.</t>
  </si>
  <si>
    <t>Revealing Watermarks</t>
  </si>
  <si>
    <t>How to Enhance the Security of Hand-Made Paper Items and Reveal Hidden Data</t>
  </si>
  <si>
    <t>Christie-Miller, Ian</t>
  </si>
  <si>
    <t>Academic Studies Press</t>
  </si>
  <si>
    <t xml:space="preserve"> ANT005000 ANTIQUES &amp; COLLECTIBLES / Books; ANT029000 ANTIQUES &amp; COLLECTIBLES / Paper Ephemera; HIS010010 HISTORY / Europe / Eastern; TEC015000 Technology &amp; Engineering / Imaging Systems</t>
  </si>
  <si>
    <t>Watermarks reflect the very stuff of the origin, date, distribution, composition, history and culture of paper-based items. Digital imaging of watermarks releases the research potential as widely as the internet itself. One example is the digital “fingerprinting” of paper in order to enhance the security of items, such as valuable and vulnerable maps. Revealing Watermarks, by means of the case study of one sixteenth century watermark—a crown from the arms of Danzig—illustrates how cultural influences spread and have endured across the centuries, in this case from Sweden to Russia.</t>
  </si>
  <si>
    <t>Table of ContentsAcknowledgementsIntroductionI.PaperPrint—SecurityMethodThe Lindley Library and Other Examples of PaperPrint in UseII.Paper, Pages, and Finding WatermarksHow to Reveal WatermarksImaging ProcedureImage Processing and ArchivingIII.Case Study—Lithuania to Russia and Sweden—Cultural—the Danzig ConnectionIV.Case Study—Estonia—Number of PagesV.Composition and DatingDownloadsBibliographyIndex</t>
  </si>
  <si>
    <t>“A fascinating and readable account of the process of identifying early printed books by analyzing the watermarks of the paper used. The first section of this book deals with security and explains how a book can be uniquely identified the digital 'fingerprint' ensures that a particular book is categorized as the sole copy with these features.  The process is reasonably simple and the method of the implementation is carefully thought through and well described the remainder of this work recounts interesting research carried out on early books in the Baltic and North German areas.This remarkable work has a justifiable place in every library containing early printed material.”—Oscar Graves-Johnston, former International League of Antiquarian Booksellers, Chair of Security</t>
  </si>
  <si>
    <t>Christie-MillerIan: Ian Christie-Miller was a NATO interpreter and RAF Search and Rescue pilot before becoming a teacher. His London PhD research into French sixteenth-century Kabbalism led to the invention of the Early Book Imaging System and to the development of digital imaging techniques as now used for revealing watermarks. It also lead to the publication of his Traicté de la Cabale (Honoré Champion, Paris, 2007), followed by a series of online and printed works mainly about sixteenth-century religious texts.Ian Christie-Miller is a former RAF pilot and teacher. During his London PhD he devised the Early Book Imaging System for watermark research and security enhancement. Publications include Traicté de la Cabale, (2007), 72 In His Name (Academic Studies Press, 2019), and articles on the Electronic British Library Journal.</t>
  </si>
  <si>
    <t>In Discrete Time</t>
  </si>
  <si>
    <t>Protecting Electrical Equipment</t>
  </si>
  <si>
    <t>New Practices for Preventing High Altitude Electromagnetic Pulse Impacts</t>
  </si>
  <si>
    <t>Gurevich, Vladimir</t>
  </si>
  <si>
    <t xml:space="preserve"> SCI024000 SCIENCE / Energy; SCI053000 SCIENCE / Physics / Optics &amp; Light; TEC007000 Technology &amp; Engineering / Electrical; TEC017000 Technology &amp; Engineering / Industrial Health &amp; Safety</t>
  </si>
  <si>
    <t>How do you protect electrical systems from high energy electromagnetic pulses? This book completes the overview of systems and practices against EMPs from high altitude sources started with the previous  Protecting Electrical Equipment - Good Practices for preventing high altitude electromagnetic pulse impacts , including practical protection methods and means for evaluating their effectiveness.</t>
  </si>
  <si>
    <t>Vladimir Gurevich, Central Electrical Laboratory of Israel Electric Corp. Israel.</t>
  </si>
  <si>
    <t>Speech: A dynamic process</t>
  </si>
  <si>
    <t>Carré, René / Divenyi, Pierre / Mrayati, Mohamad</t>
  </si>
  <si>
    <t xml:space="preserve"> LAN018000 LANGUAGE ARTS &amp; DISCIPLINES / Speech; TEC001000 Technology &amp; Engineering / Acoustics &amp; Sound</t>
  </si>
  <si>
    <t>This work provides a dynamic theory of how sound is generated in the vocal tract, and how these concepts are applied for producing sound in a device.</t>
  </si>
  <si>
    <t>1.Fundamentals of speech productions2.Acoustic tube for efficient acoustic communication3.Computation including recursive algorithms4.Distinctive Region Modal (DRM)5.Speech production Characteristics6.Dynamic Nature of Theory7.Vocal tract and speech production8.Epistemological implications.</t>
  </si>
  <si>
    <t>Rene Carre, Universite Lyon-2 Pierre Divenyi, Stanford University Mohamed Mryati, GIZ.</t>
  </si>
  <si>
    <t>Wind Wizard</t>
  </si>
  <si>
    <t>Alan G. Davenport and the Art of Wind Engineering</t>
  </si>
  <si>
    <t>Roberts, Siobhan</t>
  </si>
  <si>
    <t xml:space="preserve"> ARC000000 ARCHITECTURE / General; BIO015000 BIOGRAPHY &amp; AUTOBIOGRAPHY / Science &amp; Technology; MAT000000 MATHEMATICS / General; SCI055000 SCIENCE / Physics / General; TEC009000 Technology &amp; Engineering / Engineering (General); TEC009020 Technology &amp; Engineering / Civil / General</t>
  </si>
  <si>
    <t>With Wind Wizard, Siobhan Roberts brings us the story of Alan Davenport (1932-2009), the father of modern wind engineering, who investigated how wind navigates the obstacle course of the earth's natural and built environments--and how, when not properly heeded, wind causes buildings and bridges to teeter unduly, sway with abandon, and even collapse. In 1964, Davenport received a confidential telephone call from two engineers requesting tests on a pair of towers that promised to be the tallest in the world. His resulting wind studies on New York's World Trade Center advanced the art and science of wind engineering with one pioneering innovation after another. Establishing the first dedicated  boundary layer  wind tunnel laboratory for civil engineering structures, Davenport enabled the study of the atmospheric region from the earth's surface to three thousand feet, where the air churns with turbulent eddies, the average wind speed increasing with height. The boundary layer wind tunnel mimics these windy marbled striations in order to test models of buildings and bridges that inevitably face the wind when built. Over the years, Davenport's revolutionary lab investigated and improved the wind-worthiness of the world's greatest structures, including the Sears Tower, the John Hancock Tower, Shanghai's World Financial Center, the CN Tower, the iconic Golden Gate Bridge, the Bronx-Whitestone Bridge, the Sunshine Skyway, and the proposed crossing for the Strait of Messina, linking Sicily with mainland Italy. Chronicling Davenport's innovations by analyzing select projects, this popular-science book gives an illuminating behind-the-scenes view into the practice of wind engineering, and insight into Davenport's steadfast belief that there is neither a structure too tall nor too long, as long as it is supported by sound wind science.Some images inside the book are unavailable due to digital copyright restrictions.</t>
  </si>
  <si>
    <t>Wind Wizard is an unlikely gem, a biography of both a man and a field. . . . From now on, I shall refer students and professors alike to Roberts' clear account. . . . Roberts has written a largely equation free book in which technical subtleties such as aeroelasticity and Davenport's statistical description of turbulent buffeting are set out clearly, engagingly and accurately. Her precise, vivid phrases, such as vortices 'pushing and shoving the structure this way and that like a gang of bullies', will enliven my future lectures.---Allan McRobie, Nature Roberts has a rare gift for writing about technical matters without oversimplifying (and thus annoying the scientists) or becoming too abstruse (and thus putting off her readers). In Wind Wizard, that admirable balance is deftly used to create a fascinating portrait of a little-known scientist who was a giant in his field—a story which also serves as cautionary tale for a world apparently confronting ever more severe weather. —Marq de Villiers, author of Windswept: The Story of Wind and Weather Wind Wizard is a masterpiece of science writing at its best: informative, interesting, and entertaining. I warmly recommend it to anyone interested in the important issues of our time. Roberts is one of our best writers on science and mathematics today. —Amir Aczel, author of Fermat's Last Theorem: Unlocking the Secret of an Ancient Mathematical Problem This captivating and compelling biography looks at the life of Alan Davenport, and his significant contributions to wind engineering. Highlighting Davenport's unique approach and technical prowess, this book delves into the behind-the-scenes engineering on major architectural construction projects, such as the Twin Towers. A satisfying read. —Drew Landman, Old Dominion University This thoughtful biography captures the genius of Alan Davenport. Knowing Davenport for some forty years and working wit</t>
  </si>
  <si>
    <t>Siobhan Roberts is a freelance science journalist who first wrote about Davenport and wind engineering for the New York Times. She is the author of King of Infinite Space: Donald Coxeter, The Man Who Saved Geometry.</t>
  </si>
  <si>
    <t>Archival Appraisal</t>
  </si>
  <si>
    <t>Craig, Barbara</t>
  </si>
  <si>
    <t>K. G. Saur</t>
  </si>
  <si>
    <t xml:space="preserve"> BUS100000 BUSINESS &amp; ECONOMICS / Museum Administration &amp; Museology</t>
  </si>
  <si>
    <t xml:space="preserve"> Wer sich über den Stand der Diskussion zur archivischen Überlieferungsbildung im englischsprachigen Raum informieren möchte, dem sei mit Nachdruck die vorliegende Veröffentlichung empfohlen, die übersichtlich gegliedert und gut lesbar ist. [...] Dabei überzeugt vor allem die undogmatische, problembewusste und offene Perspektive. Der Archivar, Düsseldorf, Nr. 3, Juli 2005</t>
  </si>
  <si>
    <t>The Gold Crusades</t>
  </si>
  <si>
    <t>A Social History of Gold Rushes, 1849-1929</t>
  </si>
  <si>
    <t>Fetherling, Douglas</t>
  </si>
  <si>
    <t xml:space="preserve"> HIS037060 HISTORY / Modern / 19th Century; HIS051000 HISTORY / Expeditions &amp; Discoveries; HIS054000 HISTORY / Social History; TEC026000 Technology &amp; Engineering / Mining; TEC056000 Technology &amp; Engineering / History</t>
  </si>
  <si>
    <t>Fetherling argues that the gold rushes in the US, Canada, Australia, New Zealand, and South Africa shared the same causes and results, the same characters and characteristics.</t>
  </si>
  <si>
    <t>Eric Marks:'The gold rushes were among the most dynamic episodes in modern history, when people from many nations and every level of society converged, turning wilderness into colonies, crossroads into boom towns and boom towns into cities. The Gold Crusades conveys that excitement, while offering a broader perspective. Readers will find it meticulously researched, with a helpful and entertaining essays on sources appended for further reading. Anyone prospecting for a good book should find it a gem.'</t>
  </si>
  <si>
    <t>FetherlingDouglas: Douglas Fetherling, D.Litt., is a poet, fiction writer, critic, and small-press publisher. He is the author or editor of 50 books, mostly in the fields of literature and culture. He has been the literary editor of two newspapers, the Toronto Star and the Kingston Whig-Standard, and writer-in-residence at Queen's University. He divides his time between Ontario and British Columbia and writes a column on books and ideas for the Ottawa Citizen.</t>
  </si>
  <si>
    <t>The Star Wars Controversy</t>
  </si>
  <si>
    <t>Van Evera, Stephen / Miller, Steven E.</t>
  </si>
  <si>
    <t>462</t>
  </si>
  <si>
    <t>These essays from the journal International Security assess the technical feasibility and the strategic desirability of defense against ballistic missiles.Originally published in 1986.The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</si>
  <si>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China Builds the Bomb</t>
  </si>
  <si>
    <t>Lewis, John W. / Xue, Litai</t>
  </si>
  <si>
    <t>Studies in International Security and Arms Control</t>
  </si>
  <si>
    <t>Stanford University Press</t>
  </si>
  <si>
    <t>Back to the Roots</t>
  </si>
  <si>
    <t>Memory, Inequality, and Urban Agriculture</t>
  </si>
  <si>
    <t>Shostak, Sara</t>
  </si>
  <si>
    <t xml:space="preserve"> POL002000 POLITICAL SCIENCE / Public Policy / City Planning &amp; Urban Development; SCI026000 SCIENCE / Environmental Science (see also Chemistry / Environmental); SOC026030 SOCIAL SCIENCE / Sociology / Urban; SOC050000 SOCIAL SCIENCE / Social Classes &amp; Economic Disparity; TEC000000 Technology &amp; Engineering / General; TEC003070 Technology &amp; Engineering / Agriculture / Sustainable Agriculture</t>
  </si>
  <si>
    <t>Across the Commonwealth of Massachusetts, urban farmers and gardeners are reclaiming cultural traditions linked to food, farming, and health challenging systemic racism and injustice in the food system demanding greater community control of resources in marginalized neighborhoods and moving towards their visions of more equitable urban futures. As part of this urgent work, urban farmers and gardeners encounter and reckon with both the cultural meanings and material legacies of the past. Drawing on their narratives, Back to the Roots demonstrates that urban agriculture is a critical domain for explorations of, and challenges to, the long standing inequalities that shape both the materiality of cities and the bodies of their inhabitants.</t>
  </si>
  <si>
    <t>CoverSeries PageTitle PageCopyrightDedicationContentsIntroduction&amp;#0&amp;#0&amp;#0&amp;#0&amp;#0&amp;#0&amp;#0&amp;#0&amp;#0&amp;#0&amp;#0&amp;#0&amp;#0&amp;#0&amp;#0&amp;#0&amp;#0&amp;#0&amp;#01. Cultivating the Commonwealth2. The Powers of Food3. Lineages and Land4. Stories of the Soil5. Urban FuturesConclusionEpilogue&amp;#0&amp;#0&amp;#0&amp;#0&amp;#0&amp;#0&amp;#0&amp;#0&amp;#0&amp;#0&amp;#0&amp;#0&amp;#0&amp;#0&amp;#0Appendix A: Into the Field: Data and Methods&amp;#0&amp;#0&amp;#0&amp;#0&amp;#0&amp;#0&amp;#0&amp;#0&amp;#0&amp;#0&amp;#0&amp;#0&amp;#0&amp;#0&amp;#0&amp;#0&amp;#0&amp;#0&amp;#0&amp;#0&amp;#0&amp;#0&amp;#0&amp;#0&amp;#0&amp;#0&amp;#0&amp;#0&amp;#0&amp;#0&amp;#0&amp;#0&amp;#0&amp;#0&amp;#0&amp;#0&amp;#0&amp;#0&amp;#0&amp;#0&amp;#0&amp;#0&amp;#0&amp;#0&amp;#0&amp;#0&amp;#0&amp;#0&amp;#0&amp;#0&amp;#0Appendix B: Research and Reflexivity&amp;#0&amp;#0&amp;#0&amp;#0&amp;#0&amp;#0&amp;#0&amp;#0&amp;#0&amp;#0&amp;#0&amp;#0&amp;#0&amp;#0&amp;#0&amp;#0&amp;#0&amp;#0&amp;#0&amp;#0&amp;#0&amp;#0&amp;#0&amp;#0&amp;#0&amp;#0&amp;#0&amp;#0&amp;#0&amp;#0&amp;#0&amp;#0&amp;#0&amp;#0&amp;#0&amp;#0&amp;#0&amp;#0&amp;#0&amp;#0&amp;#0&amp;#0&amp;#0&lt;div class='ch-level-1' class='start-page-</t>
  </si>
  <si>
    <t>Atimely, creative, and comprehensive portrait of urban farming that offers a vivid and theoretically sophisticated account of how memory and meaning making shape cities.This is a must-read for those interested in urban agriculture, as well as those who care about memory, culture, and place— Japonica Brown-Saracino, author of How Places Make Us: Novel LBQ Identities in Four Small CitiesBack to the Rootslays bare the simultaneous and contradictory pull of love, community, tenacity, inequity, frustration, and hope that propels urban agriculture, as well as the critical need for greater accountability, inclusion, and equity.— Laura Lawson, author of City Bountiful: A Century of Community Gardening in America</t>
  </si>
  <si>
    <t>SARA SHOSTAK is an associate professor at Brandeis University in Waltham, Massachusetts, where she teaches in the Department of Sociology and the Health: Science, Society and Policy Program.</t>
  </si>
  <si>
    <t>Strategic Defenses</t>
  </si>
  <si>
    <t>Two Reports by the Office of Technology Assessment</t>
  </si>
  <si>
    <t>Office of the Technology Assessment</t>
  </si>
  <si>
    <t>110</t>
  </si>
  <si>
    <t>To contribute to the worldwide debate on President Reagan's Strategic Defense Initiative, here are two important studies, Ballistic Missile Defense Technologies and Anti-Satellite Weapons, Countermeasures. and Arms Control.Originally published in 1986.The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</si>
  <si>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Free Space Optical Communication</t>
  </si>
  <si>
    <t>System Design, Modeling, Characterization and Dealing with Turbulence</t>
  </si>
  <si>
    <t>Raj, A. Arockia Bazil</t>
  </si>
  <si>
    <t>BI16</t>
  </si>
  <si>
    <t xml:space="preserve"> SCI053000 SCIENCE / Physics / Optics &amp; Light; TEC008000 Technology &amp; Engineering / Electronics / General; TEC009000 Technology &amp; Engineering / Engineering (General)</t>
  </si>
  <si>
    <t>The book focuses on experimental modeling of atmospheric turbulence effects and mitigation of beam wandering and wavefront distortions in terrestrial free space optical communication (FSOC). This means, developing a reliable FSOC system with a necessary optoelectronic assembly to compensate the atmospheric turbulence effects, so as to practically attain the acceptable BER under any real-world open atmospheric turbulence conditions.</t>
  </si>
  <si>
    <t>Chapter One - Introduction. Chapter Two - Real-Time Measurement of Meteorological Parameters for Estimating Low-Altitude Atmospheric Turbulence Strength (Cn2). Chapter Three - Modeling and Numerical Evaluation of Ground-Level Atmospheric Attenuation and Refractive Index Structure Function (Cn2) using measured Local Meteorological Data for FSO Applications. Chapter Four - Mitigation of Beam Wandering due to Atmospheric Turbulence and Prediction of Control Quality using Intelligent Decision Making Tools. Chapter Five - A Direct and Neural Controller Performance Study with Beam Wandering Mitigation Control in Free Space Optical Link. Chapter Six - Quality Metrics and Reliability Analysis of Ground-to-Ground Free Space Laser Communication in Different Weather Changes together with Beam Steering System. Chapter Seven - Future Work.</t>
  </si>
  <si>
    <t>A. Arockia Bazil Raj, Kings College of Engineering, Thanjavur, India.</t>
  </si>
  <si>
    <t>Drilling Technology</t>
  </si>
  <si>
    <t>Fundamentals and Recent Advances</t>
  </si>
  <si>
    <t xml:space="preserve">Tools and Methods </t>
  </si>
  <si>
    <t xml:space="preserve"> TEC008000 Technology &amp; Engineering / Electronics / General; TEC009070 Technology &amp; Engineering / Mechanical; TEC040000 Technology &amp; Engineering / Technical &amp; Manufacturing Industries &amp; Trades</t>
  </si>
  <si>
    <t>This book provides recent information on drilling technology and can be used as a reference for academics, manufacturing researchers, and practitioners. Drilling is an important machining process in industry due to the need for component assembly in mechanical pieces and structures in materials.</t>
  </si>
  <si>
    <t>Fake Silk</t>
  </si>
  <si>
    <t>The Lethal History of Viscose Rayon</t>
  </si>
  <si>
    <t>Blanc, Paul David</t>
  </si>
  <si>
    <t xml:space="preserve"> HIS037070 HISTORY / Modern / 20th Century; MED078000 MEDICAL / Public Health; TEC021000 Technology &amp; Engineering / Materials Science / General</t>
  </si>
  <si>
    <t>When a new technology makes people ill, how high does the body count have to be before protectives steps are taken? This disturbing book tells a dark story of hazardous manufacturing, poisonous materials, environmental abuses, political machinations, and economics trumping safety concerns. It explores the century-long history of “fake silk,” or cellulose viscose, used to produce such products as rayon textiles and tires, cellophane, and everyday kitchen sponges. Paul Blanc uncovers the grim history of a product that crippled and even served a death sentence to many industry workers while also releasing toxic carbon disulfide into the environment.   Viscose, an innovative and lucrative product first introduced in the early twentieth century, quickly became a multinational corporate enterprise. Blanc investigates industry practices from the beginning through two highly profitable world wars, the midcentury export of hazardous manufacturing to developing countries, and the current “greenwashing” of viscose as an eco-friendly product. Deeply researched and boldly presented, this book brings to light an industrial hazard whose egregious history ranks with those of asbestos, lead, and mercury.</t>
  </si>
  <si>
    <t>Paul David Blanc, M.D., is professor of medicine and holds the Endowed Chair in Occupational and Environmental Medicine, University of California, San Francisco. He is author of How Everyday Products Make People Sick and posts a &amp;ldquoHousehold Hazards&amp;rdquo blog for Psychology Today.</t>
  </si>
  <si>
    <t>Gas Turbine Powerhouse</t>
  </si>
  <si>
    <t>The Development of the Power Generation Gas Turbine at BBC - ABB - Alstom</t>
  </si>
  <si>
    <t>Eckardt, Dietrich</t>
  </si>
  <si>
    <t xml:space="preserve"> SCI018000 SCIENCE / Mechanics / Dynamics; SCI024000 SCIENCE / Energy; SCI065000 SCIENCE / Mechanics / Thermodynamics; TEC009060 Technology &amp; Engineering / Industrial Engineering; TEC010010 Technology &amp; Engineering / Environmental / Pollution Control</t>
  </si>
  <si>
    <t>This book tells the story of the power generation gas turbine from the perspective of one of the leading companies in the field over a period of nearly 100 years, written by an engineer. Especially in times of imminent global economic crises it appears to be worthwhile to reflect on real economic values based on engineering ingenuity and enduring management of technological leadership.   Though the book is primarily designed as a technical history of the BBC/ABB/Alstom power generation gas turbines, its scope is sufficiently broad to cover general development trends, including parallel competitor activities. A special benefit is the historical breakdown to the gas turbine component level, so that the book actually outlines the development of axial compressors from early beginnings, the progress in combustion technology towards extraordinary low emission values and that of axial turbines with special emphasis on early turbine cooling innovations.The sheer length of certain engineering developments over several decades allows interesting historic observations and deductions on inherent business mechanisms, the effects of technology preparations and organisational consequences. A look into the mirror of the past provides revelations on the impact of far-reaching business decisions.     2017 Winner of the Historian Engineer Award of the ASME (American Society of Mechanical Engineers</t>
  </si>
  <si>
    <t>Dietrich Eckardt, Vaz, Switzerland.</t>
  </si>
  <si>
    <t>Extended Papers from the Multiconference on Signals, Systems and Devices 2014</t>
  </si>
  <si>
    <t>Derbel, Nabil</t>
  </si>
  <si>
    <t>Extended versions of awarded contributions of the International Conference on Systems, Analysis and Automatic Control, Barcelona 2014. Among the topics are: Adaptive Control, Predictive Control, Fuzzy Logic Control, System Identification, Expert and Knowledge Based Systems, Nonlinear Systems, Human-Machine Systems, Intelligent User Interface, Human-Machine Design and Evaluation, Learning Control, Uncertain Systems, Supervision.</t>
  </si>
  <si>
    <t>Nabil Derbel, Sfax, Tunesia</t>
  </si>
  <si>
    <t>Signal and Acoustic Modeling for Speech and Communication Disorders</t>
  </si>
  <si>
    <t>Patil, Hemant A. / Neustein, Amy / Kulshreshtha, Manisha</t>
  </si>
  <si>
    <t>This volume explains the role of speech signal processing in critical care and the management of patient care. The material focuses on the use of speech technology for performing medical case management, whether it is crisis intervention for critical care or the treatment of chronic medical conditions.</t>
  </si>
  <si>
    <t>Signal Processing for Voice and Speech Technology Synthetic Voice Recovery and Statistical Speech Enhancement Repaired Synthetic Voice Reconstruction Voice Banks and Voice Repair (Normal and Synthetic) Austism and Affective Computing Speech and Communication Disorders Alaryngeal Speech Enhancement</t>
  </si>
  <si>
    <t>Hermant A. Patil, DA-IICT Gandhinagar, India Amy Neustein, Linguistic Technology Systems Inc. Manisha Kulshreshtha, New York.</t>
  </si>
  <si>
    <t>Design pervades our lives. Everything from drafting a PowerPoint presentation to planning a state-of-the-art bridge embodies this universal human activity. But what makes a great design? In this compelling and wide-ranging look at the essence of invention, distinguished engineer and author Henry Petroski argues that, time and again, we have built success on the back of failure--not through easy imitation of success.  Success through Failure shows us that making something better--by carefully anticipating and thus averting failure--is what invention and design are all about. Petroski explores the nature of invention and the character of the inventor through an unprecedented range of both everyday and extraordinary examples--illustrated lectures, child-resistant packaging for drugs, national constitutions, medical devices, the world's tallest skyscrapers, long-span bridges, and more. Stressing throughout that there is no surer road to eventual failure than modeling designs solely on past successes, he sheds new light on spectacular failures, from the destruction of the Tacoma Narrows Bridge in 1940 and the space shuttle disasters of recent decades, to the collapse of the World Trade Center in 2001.  Petroski also looks at the prehistoric and ancient roots of many modern designs. The historical record, especially as embodied in failures, reveals patterns of human social behavior that have implications for large structures like bridges and vast organizations like NASA. Success through Failure--which will fascinate anyone intrigued by design, including engineers, architects, and designers themselves--concludes by speculating on when we can expect the next major bridge failure to occur, and the kind of bridge most likely to be involved.</t>
  </si>
  <si>
    <t>Preface ixIntroduction 1Chapter 1: From Plato’s Cave to PowerPoint 10Chapter 2: Success and Failure in Design 44Chapter 3: Intangible Things 81Chapter 4: Things Small and Large 97Chapter 5: Building on Success 116Chapter 6: Stepping-stones to Super-spans 139Chapter 7: The Historical Future 163Notes 195Index 219</t>
  </si>
  <si>
    <t xml:space="preserve"> [Henry Petroski] explores the nature of invention and the character of the inventor through a range of everyday and extraordinary examples, and he stresses that there is no surer road to failure than modeling designs solely on past successes. . . . This book is an excellent read, and it is hard to put down. --Architectural Science Review Petroski's main message deserves notice. He points out that failure is an inherent part of success when it comes to design and innovation, and failure can come in many forms. Some things do not work. Others work well but nobody buys them. Yet others work fine but die out when something better comes along. --Martin Ince, Times Higher Education Supplement [An] engaging and readable book. . . . Petroski uses countless interesting case histories to show how failure motivates technological advancement. . . . I recommend you keep a copy of Petroski's book on hand and flip through it next time you're feeling seduced by success. --Steven Cass, IEEE Spectrum From ancient Roman engineers dismayed at the failure of stone-arch bridges to twenty-first-century American architects stunned by the collapse of the Twin Towers, designers have frequently learned valuable principles through hard tutelage. Lucid and concise, this study invites nonspecialists to share in the challenge of trial-and-error engineering. --Bryce Christensen, Booklist From the clumsy packaging of Aleve pain reliever to the space shuttle Columbia disaster, the engrossing study mourns and celebrates failed designs that spur further improvement. . . . The moral Petroski draws-success breeds hubris and catastrophe, failure nurtures humility and insight-is worth pondering, but his conceit mainly furnishes a peg for his trademark historical sketches of the world of objects, full of evocative observations. . . . Henry Petroski delivers a lesson in the price of progress and another perceptive look at the relationship</t>
  </si>
  <si>
    <t>PetroskiHenry: Henry Petroski is Aleksandar S. Vesic Professor of Civil Engineering and Professor of History at Duke University. He is the author of To Engineer Is Human (Vintage), and was the writer and presenter of the BBC television documentary of the same title. His many other books on engineering and design include The Pencil (Knopf), The Evolution of Useful Things (Vintage), and Small Things Considered (Vintage).Henry Petroski is Aleksandar S. Vesic Professor of Civil Engineering and Professor of History at Duke University. He is the author of To Engineer Is Human (Vintage), and was the writer and presenter of the BBC television documentary of the same title. His many other books on engineering and design include The Pencil (Knopf), The Evolution of Useful Things (Vintage), and Small Things Considered (Vintage).</t>
  </si>
  <si>
    <t>Extended Papers</t>
  </si>
  <si>
    <t>The book elaborates selected, extended and peer reviewed papers on Communication and Signal Proceesing. As Vol. 8 of the series on  Advances on Signals, Systems and Devices  it presents main topics such as: content based video retrieval, wireless communication systems, biometry and medical imaging, adaptive and smart antennae.</t>
  </si>
  <si>
    <t>Thermophysical Properties of Multicomponent Liquid Alloys</t>
  </si>
  <si>
    <t>Brillo, Jürgen</t>
  </si>
  <si>
    <t xml:space="preserve"> SCI003000 SCIENCE / Applied Sciences; TEC008000 Technology &amp; Engineering / Electronics / General; TEC009000 Technology &amp; Engineering / Engineering (General); TEC009070 Technology &amp; Engineering / Mechanical; TEC021000 Technology &amp; Engineering / Materials Science / General</t>
  </si>
  <si>
    <t>The book gives an understanding on how thermophysical properties change as function of alloy composition and complexity. In order to reach this goal, data on density, surface tension, and viscosity as functions of alloy composition and temperature are measured and discussed for pure liquid elements, liquid binary-, and ternary alloys.</t>
  </si>
  <si>
    <t>J. Brillo, DLR Cologne, Germany.</t>
  </si>
  <si>
    <t>Technology and Society</t>
  </si>
  <si>
    <t>A Canadian Perspective, Second Edition</t>
  </si>
  <si>
    <t>Goyder, John</t>
  </si>
  <si>
    <t xml:space="preserve"> SOC026000 SOCIAL SCIENCE / Sociology / General; TEC025000 Technology &amp; Engineering / Military Science; TEC052000 Technology &amp; Engineering / Social Aspects</t>
  </si>
  <si>
    <t>Since the publication of the first edition of Technology and Society: A Canadian Perspective in 1997, awareness of the pervasive effects of new and emerging technologies on our lives is, if anything, even more pronounced. New and emerging technologies in everything from health care to communication and the Internet hold enormous promise. However, the more ominous consequences of technology are also very much with us, from environmental degradation to uncertainty in the workplace in a post  dot.com  economy to terrorism and warfare. Technology and Society, Second Edition, continues the rich tradition of Canadian writing on technology found in the work of Harold Innis, Marshall McLuhan, George Grant, Ursula Franklin, and others. Like the first edition, the book begins and ends with an attempt to understand Grant's insistence that technology is a  fate,  connected, in the anthropological sense, with the evolution of societies. In between, the book examines the social and historical foundation for the development and diffusion of technology in the Canadian context. The first three chapters define the phenomenon of technology by classifying the vast array of tools and techniques. They offer a conceptual scheme for understanding the interrelationship between society and technology and for the diffusion of technologies. Subsequent chapters shift to looking at the consequences of technology. The linkage between technology and economic development is explored, as is the significance of a technocratic value system. The relationship between work and technology&amp;mdashthe significance of  automation,  of a  branch plant  economy,  R&amp;D,  and communication&amp;mdashis examined. The final chapters consider new leading technologies such as artificial intelligence and biotechnology, as well as public attitudes towards technology.</t>
  </si>
  <si>
    <t xml:space="preserve"> Preface Part I.Human Beings and Technology: Basic Relationships Technology as Fate Creating Technology Technological Diffusion Part II. Some Consequences of Technology Technology and Economic Development Technology: Class or Culture? The D&amp;ampD of R&amp;ampD Communications: Hot and Cool Computer and Culture Technology as Second Self Part III: The Evaluative Dimension Ethical Responses to Technology Technology, Free Will, Inequality, and Fate Glossary Index  </t>
  </si>
  <si>
    <t>David Long, The King's University College:Technology and Society is a thoroughly researched, insightful sociological analysis of complex issues in the technology/society relationship. Informed by a sincere interdisciplinary appreciation for the cultural, historical, political, and economic dimensions of human life, it well deserves to become one of the 'must have' books for those concerned with understanding the concrete, though often disturbingly 'fateful' relationship between humans and technology.</t>
  </si>
  <si>
    <t>GoyderJohn: John Goyder, a professor of sociology at the University of Waterloo, is the author of Essentials of Canadian Society (1990) and The Silent Minority (1987). He collaborated with John Porter, Frank Jones, Peter Pineo, Monica Boyd, and Hugh McRoberts on the National Mobility study, reported in the 1985 book, Ascription and Achievement.</t>
  </si>
  <si>
    <t>Computational Bioacoustics</t>
  </si>
  <si>
    <t>Biodiversity Monitoring and Assessment</t>
  </si>
  <si>
    <t>Ganchev, Todor</t>
  </si>
  <si>
    <t xml:space="preserve"> COM082000 COMPUTERS / Bioinformatics; LAN009000 LANGUAGE ARTS &amp; DISCIPLINES / Linguistics / General; LAN018000 LANGUAGE ARTS &amp; DISCIPLINES / Speech; TEC001000 Technology &amp; Engineering / Acoustics &amp; Sound; TEC004000 Technology &amp; Engineering / Automation; TEC007000 Technology &amp; Engineering / Electrical; TEC059000 Technology &amp; Engineering / Biomedical</t>
  </si>
  <si>
    <t>This book offers an overview of some recent advances in the Computational Bioacoustics methods and technology. In the focus of discussion is the pursuit of scalability, which would facilitate real-world applications of different scope and purpose, such as wildlife monitoring, biodiversity assessment, pest population control, and monitoring the spread of disease transmitting mosquitoes. The various tasks of Computational Bioacoustics are described and a wide range of audio parameterization and recognition tasks related to the automated recognition of species and sound events is discussed. Many of the Computational Bioacoustics methods were originally developed for the needs of speech, audio, or image processing, and afterwards were adapted to the requirements of automated acoustic recognition of species, or were elaborated further to address the challenges of real-world operation in 24/7 mode. The interested reader is encouraged to follow the numerous references and links to web resources for further information and insights. This book is addressed to Software Engineers, IT experts, Computer Science researchers, Bioacousticians, and other practitioners concerned with the creation of new tools and services, aimed at enhancing the technological support to Computational Bioacoustics applications. STTM, Speech Technology and Text Mining in Medicine and Health Care This series demonstrates how the latest advances in speech technology and text mining positively affect patient healthcare and, in a much broader sense, public health at large. New developments in text mining methods have allowed health care providers to monitor a large population of patients at any time and from any location. Employing advanced summarization techniques, patient data can be readily extracted from extensive clinical documents in electronic health records and immediately made available to the physician. These same summariza</t>
  </si>
  <si>
    <t>1.Introduction 2.Why Computational Bioacoustics?  3.Getting to know the problems of automated species recognition  4.Preparation of data 5.Sound production mechanisms 6.Parameterization of bioacoustic signals 7.Machine learning methods  8.Application examples  9.Useful resources  10.Conclusion and outlook</t>
  </si>
  <si>
    <t>Todor Ganchev, Technical University,Varna, Bulgaria</t>
  </si>
  <si>
    <t>The Victorian Eye</t>
  </si>
  <si>
    <t>A Political History of Light and Vision in Britain, 1800-1910</t>
  </si>
  <si>
    <t>Otter, Chris</t>
  </si>
  <si>
    <t xml:space="preserve"> HIS015000 HISTORY / Europe / Great Britain / General; SCI034000 SCIENCE / History; TEC000000 Technology &amp; Engineering / General; TEC056000 Technology &amp; Engineering / History</t>
  </si>
  <si>
    <t>During the nineteenth century, Britain became the first gaslit society, with electric lighting arriving in 1878. At the same time, the British government significantly expanded its power to observe and monitor its subjects. How did such enormous changes in the way people saw and were seen affect Victorian culture?To answer that question, Chris Otter mounts an ambitious history of illumination and vision in Britain, drawing on extensive research into everything from the science of perception and lighting technologies to urban design and government administration. He explores how light facilitated such practices as safe transportation and private reading, as well as institutional efforts to collect knowledge. And he contends that, contrary to presumptions that illumination helped create a society controlled by intrusive surveillance, the new radiance often led to greater personal freedom and was integral to the development of modern liberal society.The Victorian Eye’s innovative interdisciplinary approach—and generous illustrations­—will captivate a range of readers interested in the history of modern Britain, visual culture, technology, and urbanization.</t>
  </si>
  <si>
    <t>IllustrationsAcknowledgementsIntroduction: Light, Vision, and Power1. The Victorian Eye: The Physiology, Sociology, and Spatiality of Vision, 1800-19002. Oligoptic Engineering: Light and the Victorian City3. The Age of Inspectability: Vision, Space, and the Victorian City4. The Government of Light: Gasworks, Gaslight, and Photometry5. Technologies of Illumination, 1870-19106. Securing Perception: Assembling Electricity NetworksConclusion: Patterns of PerceptionNotesBibliographyIndex</t>
  </si>
  <si>
    <t>“The Victorian Eye is a spectacular debut. Meticulously researched, theoretically imaginative, and elegantly written, it should be read by all those interested in the histories of vision, technology, the environment, and liberal government. A thoughtful, provocative, and often funny book, this is history as it should be written.”— James Vernon, author of Hunger: A Modern History“This excellent volumeoffers an important new historicistinterpretation of the interaction oftechnology, vision, and power inthe late nineteenth century.Otter dexterously evinces the new socio-technical patterns of perception that emergedin theBritish liberal state as its urban environments were transformed by thearrival ofgas and electric lighting. This work isessential reading, especially for thosedissatisfied with twentieth-centuryclichésof the panopticon and the flâneur as modes of appreciating the nexus of materiality, mobility, and management incivic life.”— Graeme Gooday, University of Leeds“Otter's analysis is complex as he moves from one technology or institution to another, but it is always lucid and well informed. . . . The study ranges across a wide and eclectic array of British urban spaces, technologies and institutions, and every page is consistently readable and stimulating. — Times Higher Education A rich history full of previously understudied spaces, objects and connections. . . . In leaving the focus on surveillance and spectacle aside, the breadth of topics of historical interest increases dramatically. In this regard, The Victorian Eye should be commended for its originality and ambition. — Jimena Canales, British Journal for the History of Science</t>
  </si>
  <si>
    <t>Chris Otter is assistant professor of modern European history at the Ohio State University.</t>
  </si>
  <si>
    <t>Crop Genetic Diversity in the Field and on the Farm</t>
  </si>
  <si>
    <t>Principles and Applications in Research Practices</t>
  </si>
  <si>
    <t>Jarvis, Devra I. / Hodgkin, Toby / Brown, Anthony H. D.</t>
  </si>
  <si>
    <t xml:space="preserve"> SCI088000 SCIENCE / Life Sciences / Biological Diversity; TEC003030 Technology &amp; Engineering / Agriculture / Agronomy / Crop Science; TEC003070 Technology &amp; Engineering / Agriculture / Sustainable Agriculture</t>
  </si>
  <si>
    <t>Based on twenty years of global research, this is the first comprehensive reference on crop genetic diversity as it is maintained on farmland around the world. Showcasing the findings of seven experts representing the fields of ecology, crop breeding, genetics, anthropology, economics, and policy, this invaluable resource places farmer-managed crop biodiversity squarely in the center of the science needed to feed the world and restore health to our productive landscapes. It will prove to be an essential tool in the training of agricultural and environmental scientists seeking the solutions necessary to ensure healthy, resilient ecosystems for future generations.</t>
  </si>
  <si>
    <t>Devra Jarvis is principal scientist, Bioversity International. Toby Hodgkin is coordinator, Platform for Agrobiodiversity Research, and honorary research fellow, Bioversity International. Anthony H. D. Brown is honorary research fellow, CSIRO Plant Industry. John Tuxill is associate professor, Western Washington University. Isabel L&amp;oacutepez Noriega is legal expert for Bioversity International. Melinda Smale is professor, Department of Agriculture, Food, and Resources Economics,&amp;#160Michigan State University. Bhuwon Sthapit is senior scientist, Bioversity International.</t>
  </si>
  <si>
    <t>Entrepreneurship for Engineers</t>
  </si>
  <si>
    <t>Kohlert, Helmut / Fadai, Dawud  / Sachs, Hans-Ulrich</t>
  </si>
  <si>
    <t xml:space="preserve"> TEC007000 Technology &amp; Engineering / Electrical; TEC009000 Technology &amp; Engineering / Engineering (General)</t>
  </si>
  <si>
    <t>The objective of this book is to provide future entrepreneurs in start-up companies, medium-sized enterprises, and corporations with knowledge and a set of tools that they can immediately use to develop their entrepreneurial mindset. The book has a clear focus on the needs of engineers it covers business cases, experiences from entrepreneurs, and examples from industry to optimize the learning benefit.</t>
  </si>
  <si>
    <t>1.The Spirit of Entrepreneurship2.Entrepreneurship Reconsidered 3.Building a New Business4.Entrepreneurial Strategies5.Formulating the Business Plan 6.Get Started 7.Outlook on Entrepreneurship</t>
  </si>
  <si>
    <t>Agrarian Dreams</t>
  </si>
  <si>
    <t>The Paradox of Organic Farming in California</t>
  </si>
  <si>
    <t>Guthman, Julie</t>
  </si>
  <si>
    <t>California Studies in Critical Human Geography</t>
  </si>
  <si>
    <t xml:space="preserve"> CKB041000 COOKING / History; POL013000 POLITICAL SCIENCE / Labor &amp; Industrial Relations; TEC003000 Technology &amp; Engineering / Agriculture / General</t>
  </si>
  <si>
    <t>In this groundbreaking study of organic farming, Julie Guthman challenges accepted wisdom about organic food and agriculture in the Golden State. Many continue to believe that small-scale organic farming is the answer to our environmental and health problems, but Guthman refutes popular portrayals that pit  small organic  against  big organic  and offers an alternative analysis that underscores the limits of an organic label as a pathway to transforming agriculture.This second edition includes a thorough investigation of the federal organic program, a discussion of how the certification arena has continued to grow and change since its implementation, and an up-to-date guide to the structure of the organic farming sector. Agrarian Dreams delivers an indispensable examination of organic farming in California and will appeal to readers in a variety of areas, including food studies, agriculture, environmental studies, anthropology, sociology, geography, and history.</t>
  </si>
  <si>
    <t>List of TablesList of AbbreviationsPreface to the Second EditionAcknowledgmentsMaps1. Agrarian Dreams2. Finding the Way: Roads to Organic Production3. Organic Farming: Ideal Practices and Practical Ideals4. California Dreaming: California’s Agro-Industrial Legacy5. Organic Sediment: A Geography of Organic Production6. Conventionalizing Organic: From Social Movement to Industry via Regulation7. Organic Regulation Ramified8. California Organics, Fifteen Years OnAppendixNotesGlossaryReferencesIndex</t>
  </si>
  <si>
    <t>GuthmanJulie: Julie Guthman is Professor of Social Sciences at the University of California, Santa Cruz. She is the author of Weighing In: Obesity, Food Justice, and the Limits of Capitalism (UC Press).</t>
  </si>
  <si>
    <t>Insurgency Online</t>
  </si>
  <si>
    <t>Web Activism and Global Conflict</t>
  </si>
  <si>
    <t>Dartnell, Michael</t>
  </si>
  <si>
    <t>Digital Futures</t>
  </si>
  <si>
    <t xml:space="preserve"> COM060000 COMPUTERS / Internet / General; POL000000 POLITICAL SCIENCE / General; TEC041000 Technology &amp; Engineering / Telecommunications</t>
  </si>
  <si>
    <t>Insurgency Online shows that online activism is a ripe, new territory for non-governmental actors to raise awareness and develop support around the world.</t>
  </si>
  <si>
    <t>Foreword by Arthur Kroker  Acknowledgments   Introduction: Insurgency Online and Conflict in the Global-scape   Insurgency Online as Networking: IRSM Web Activism   Insurgency Online as Global Witnessing: The Web Activism of    RAWA    Insurgency Online as Media Relay: The Web Activism of the    MRTA   Conclusion: Web Activism &amp;ndash A Messenger That Shapes    Perceptions Appendix 1 Methodology of Insurgency Online  Appendix 2 Some of the Restrictions Imposed by the Taliban on Women in  Afghanistan Appendix 3 Translation of the Du´a of Sheikh Muhammed Al  Mohaisany Notes Bibliography Index</t>
  </si>
  <si>
    <t>DartnellMichael Y.: Michael Y. Dartnell is an associate professor in the Department of History and Politics at the University of New Brunswick, Saint John.</t>
  </si>
  <si>
    <t>Asbestos and Fire</t>
  </si>
  <si>
    <t>Technological Tradeoffs and the Body at Risk</t>
  </si>
  <si>
    <t>Maines, Rachel</t>
  </si>
  <si>
    <t>For much of the industrial era, asbestos was a widely acclaimed benchmark material. During its heyday, it was manufactured into nearly three thousand different products, most of which protected life and property from heat, flame, and electricity. It was used in virtually every industry from hotel keeping to military technology to chemical manufacturing, and was integral to building construction from shacks to skyscrapers in every community across the United States. Beginning in the mid-1960s, however, this once popular mineral began a rapid fall from grace as growing attention to the serious health risks associated with it began to overshadow the protections and benefits it provided.In this thought-provoking and controversial book, Rachel Maines challenges the recent vilification of asbestos by providing a historical perspective on Americans’ changing perceptions about risk. She suggests that the very success of asbestos and other fire-prevention technologies in containing deadly blazes has led to a sort of historical amnesia about the very risks they were supposed to reduce.Asbestos and Fire is not only the most thoroughly researched and balanced look at the history of asbestos, it is also an important contribution to a larger debate that considers how the risks of technological solutions should be evaluated. As technology offers us ever-increasing opportunities to protect and prevent, Maines urges that learning to accept and effectively address the unintended consequences of technological innovations is a growing part of our collective responsibility.</t>
  </si>
  <si>
    <t>ContentsList of Illustrations and TablesPreface1.The Asbestos Technology Decision Environment2.Asbestos before 1880: From Natural Wonder to Industrial Material3.The Rise of the Asbestos Curtain4.Mass Destruction by Fire: Asbestos in World War II5.Schools, Homes, and Workplaces: Fire Prevention in the Postwar Built Environment6.The Asbestos Tort ConflagrationAppendix A: Some Asbestos End-Uses in the United States, 1850-1990Appendix B: Selected List of Organizations Including Asbestos in Codes, Standards, or Recommendations, 1880-1980Notes IndexIllustrations1.Destruction of Hamburg, 1943 2.Major Loss of Life in Twentieth-Century U.S. Building Fires3.Salem, Massachusetts, Conflagration of 19144.Saint Benedict and Leo with Asbestos Foot Cloth5.Ebonized Asbestos Switchboard, 19366.German illustration of the burning of half a shed7.Drawing of an asbestos and steel curtain8.Photograph of asbestos and steel curtain9.Photograph of New York City Fire Department model theater10.Cartoon of Russo-Japanese War as stage play11.Drawing of a fire-resistive projection booth12.Photograph of 1910 asbestos-lined projection booth13.Photograph of Steiner Tunnel Test at Underwriter's Laboratories14.Schematic drawing of code-compliant chimney construction, from NFPA Handbook15.Apparent Consumption of Asbestos in the United States, 1913-198016.Johns Manville photo of GE steel furnace workers in asbestos robes, 193017.Plan of Lexington carrier hangar deck with asbestos curtain18.Photo of Lexington carrier hangar deck with asbestos curtain19.Navy firefighters in proximity clothing, c. 194420.Incendiary-suppression team with Bestobells21.Sanborn fire insurance map of an American city22.Bodies in the streets of Tokyo, 194523.Collinwood School fire24.Parents outside Our Lady of the Angels, 195825.Complete burnout of second-floor hallway, Our Lady of the Angels26.Fire map of Hiroshima, 194527.Plan, U.S. Department of De</t>
  </si>
  <si>
    <t xml:space="preserve"> Asbestos and Fire adds a highly useful volume to the growing shelf of books that tell the 'life story' of industrial materials that build, support, and also sometimes imperil modern life. — Technology and Culture For anyone interested in the history of health and safety this is a book worth reading. — EH.NET Against a backdrop in which the mere mention of 'asbestos' strikes fear, Rachel Maines reminds readers of the valuable role asbestos has played as an insulating and fire-stopping material. She shows the complexity of technological solutions through the example of asbestos: how and why a material developed for the purpose of saving lives was withdrawn from the market when its risks were perceived to outweigh its benefits. Anyone wanting to know about the history of asbestos use will find this book to be an excellent reference. — Sara E. Wermiel, Ph.D., author of The Fireproof Building</t>
  </si>
  <si>
    <t>RACHEL MAINES, PhD, is a visiting scientist in the Cornell University School of Electrical and Computer Engineering. She is the author of The Technology of Orgasm: Hysteria, the Vibrator, and Women's Sexual Satisfaction and Hedonizing Technologies: Pathways to Pleasure in Hobbies and Leisure.</t>
  </si>
  <si>
    <t>Kanoun, Olfa / Derbel, Faouzi / Derbel, Nabil</t>
  </si>
  <si>
    <t xml:space="preserve"> TEC004000 Technology &amp; Engineering / Automation; TEC064000 Technology &amp; Engineering / Sensors; TEC067000 Technology &amp; Engineering / Signals &amp; Signal Processing</t>
  </si>
  <si>
    <t>The volume on Sensors, Circuits &amp;amp Instrumentation Systems (SCI) is devoted to fields related to electronic and instrumentation systems. It includes topics on sensors and measurement systems, MEMS, NEMS, sensor signal processing, sensor interfaces, modeling, data acquisition, multi sensor data fusion, distributed measurements, analog circuit design, circuit test, impedance spectroscopy, wireless sensors, and energy harvesting.</t>
  </si>
  <si>
    <t>The Empire of Mind</t>
  </si>
  <si>
    <t>Digital Piracy and the Anti-Capitalist Movement</t>
  </si>
  <si>
    <t>Strangelove, Michael</t>
  </si>
  <si>
    <t xml:space="preserve"> SOC022000 SOCIAL SCIENCE / Popular Culture; TEC041000 Technology &amp; Engineering / Telecommunications</t>
  </si>
  <si>
    <t>Where many critics see the Internet as an instrument of corporate hegemony, Michael Strangelove sees something else: an alternative space inhabited by communities dedicated to anarchic freedom, culture jamming, alternative journalism, and resistance to authoritarian forms of consumer capitalism and globalization. In The Empire of Mind,  Dr. Strangelove,  the scholar Canadian Business referred to as the  acknowledged dean of Internet entrepreneurs  and Wired called  the Canadian guru of Internet advertising,  presents the compelling argument that the Internet and new digital communication technology actually undermine the power of capital, producing an alternative symbolic economy.Strangelove contends that the Internet breaks with the capitalist logic of commodification and that, while television produces a passive consumer audience, Internet audiences are more active, creative, and subversive. Writers, activists, and artists on the Internet undermine commercial media and its management of consumer behaviour, a behaviour that is challenged by the Web's tendency toward the disintegration of intellectual property rights. Case studies describe the invention of new meaning given to cultural and consumer icons like Barbie and McDonald's and explore how novel modes of online news production alter the representation of the world as it is produced by the mainstream, corporate press.In the course of exploring new media, The Empire of Mind also makes apparent that digital piracy will not be eliminated. The Internet community effectively converts private property into public, thereby presenting serious obstacles for the management of consumer behaviour and significantly eroding brand value. Much to the dismay of the corporate sector, online communities are disinterested in the ethics of private property. In fact, the entire philosophical framework on which capitalism is based is threatened by these alternative means of cultural production.&lt;</t>
  </si>
  <si>
    <t>Introduction 1 Capitalism and the Limits to Thought 2 Content and Audiences beyond Control 3 The Abnormalization of the Internet 4 Culture Jamming and the Transformation of Cultural Heresies 5 Naughty Barbies and Greasy Clowns 6 Online Journalism and the Subversion of Commercial News 7 Utopic Capitalism, Global Resistance, and the New Public Sphere Conclusion Notes Bibliography Name Index Subject Index</t>
  </si>
  <si>
    <t>StrangeloveMichael: Michael Strangelove has been called a &amp;ldquoguru of Internet advertising&amp;rdquo (Wired) and &amp;ldquothe man who literally wrote the book on commercialization of the net&amp;rdquo (Canadian Business). He is a lecturer in the Department of Communication Studies at the University of Ottawa.</t>
  </si>
  <si>
    <t>The Buddha in the Machine</t>
  </si>
  <si>
    <t>Art, Technology, and the Meeting of East and West</t>
  </si>
  <si>
    <t>Williams, R. John</t>
  </si>
  <si>
    <t>Yale Studies in English</t>
  </si>
  <si>
    <t xml:space="preserve"> ART019000 ART / Asian / General; PHI001000 PHILOSOPHY / Aesthetics; TEC056000 Technology &amp; Engineering / History</t>
  </si>
  <si>
    <t>The famous 1893 Chicago World’s Fair celebrated the dawn of corporate capitalism and a new Machine Age with an exhibit of the world’s largest engine. Yet the noise was so great, visitors ran out of the Machinery Hall to retreat to the peace and quiet of the Japanese pavilion’s Buddhist temples and lotus ponds. Thus began over a century of the West’s turn toward an Asian aesthetic as an antidote to modern technology.From the turn-of-the-century Columbian Exhibition to the latest Zen-inspired designs of Apple, Inc., R. John Williams charts the history of our embrace of Eastern ideals of beauty to counter our fear of the rise of modern technological systems. In a dazzling work of synthesis, Williams examines Asian influences on book design and department store marketing, the commercial fiction of Jack London, the poetic technique of Ezra Pound, the popularity of Charlie Chan movies, the architecture of Frank Lloyd Wright, and the design of the latest high-tech gadgets. Williams demonstrates how, rather than retreating from modernity, writers, artists, and inventors turned to traditional Eastern technê as a therapeutic means of living with—but never abandoning—Western technology.</t>
  </si>
  <si>
    <t>R. John Williams is assistant professor of English at Yale University, teaching courses in literature, film, and media studies.</t>
  </si>
  <si>
    <t>Pyrrhic Progress</t>
  </si>
  <si>
    <t>The History of Antibiotics in Anglo-American Food Production</t>
  </si>
  <si>
    <t>Kirchhelle, Claas</t>
  </si>
  <si>
    <t>Critical Issues in Health and Medicine</t>
  </si>
  <si>
    <t xml:space="preserve"> MED039000 MEDICAL / History; MED078000 MEDICAL / Public Health; SCI034000 SCIENCE / History; SOC057000 SOCIAL SCIENCE / Disease &amp; Health Issues; TEC000000 Technology &amp; Engineering / General; TEC003020 Technology &amp; Engineering / Agriculture / Animal Husbandry; TEC012000 Technology &amp; Engineering / Food Science</t>
  </si>
  <si>
    <t>Pyrrhic Progress analyses over half a century of antibiotic use, regulation, and resistance in US and British food production. Mass-introduced after 1945, antibiotics helped revolutionize post-war agriculture. Food producers used antibiotics to prevent and treat disease, protect plants, preserve food, and promote animals’ growth. Many soon became dependent on routine antibiotic use to sustain and increase production. The resulting growth of antibiotic infrastructures came at a price. Critics blamed antibiotics for leaving dangerous residues in food, enabling bad animal welfare, and selecting for antimicrobial resistance (AMR) in bacteria, which could no longer be treated with antibiotics. Pyrrhic Progress reconstructs the complicated negotiations that accompanied this process of risk prioritization between consumers, farmers, and regulators on both sides of the Atlantic. Unsurprisingly, solutions differed: while Europeans implemented precautionary antibiotic restrictions to curb AMR, consumer concerns and cost-benefit assessments made US regulators focus on curbing drug residues in food. The result was a growing divergence of antibiotic stewardship and a rise of AMR. Kirchhelle’s comprehensive analysis of evolving non-human antibiotic use and the historical complexities of antibiotic stewardship provides important insights for current debates on the global burden of AMR.</t>
  </si>
  <si>
    <t>Cover PageTitle PageCopyright PageContentsIntroduction: Barbed WireChapter 1. ConfinesChapter 2. StructureChapter 3. MeaningChapter 4. MemoryConclusion: Under QuarantineEpilogue: The Shaar Ha’aliya Memorial for Migrants and MedicineAcknowledgmentsNotesBibliographyIndexAbout the Author</t>
  </si>
  <si>
    <t xml:space="preserve"> Pyrrhic Progressis an excellent work of scholarship that makes important, path-breaking contributions tothe history of agriculture,pharmaceuticals,politics, and policymakingin the United States and Britain in the post-World War II era. The connection between guarding against and preparing for antimicrobial resistance and climate change is fantastic, and no other work has examinedtheseimportant issues as exhaustively. — Kendra Smith-Howard, University of Wiconsin-Madison, author ofPure and Modern Milk: An Environmental History since 1900 Kirchhelle reveals both the local contexts and the global consequences of the historical relationship between antibiotics and food production.Beautifully written and exhaustively researched, this is a crucial work for understanding how we evaluate and react to 'risks' more broadly. — Scott Podolsky, Harvard Medical School, author of The Antibiotic Era: Reform, Resistance, and the Pursuit of a Ratio This is a great book!Essential reading for anyone concerned about the rise in antibiotics and resistance: Kirchhelle’s carefully researched text reveals the back-stories of antibiotics and farming.”— Clare Chandler, Professor in Medical Anthropology, London School of Hygiene &amp;amp Tropical Medicine</t>
  </si>
  <si>
    <t>Claas Kirchhelle (DPhil, Oxon) is an historian at the University of Oxford. His award-winning research explores the history of antibiotics and the development of modern risk perceptions, microbial surveillance, and international drug regulation.</t>
  </si>
  <si>
    <t>Effective Open Access 01.11.2021</t>
  </si>
  <si>
    <t>Integral Transforms and Applications</t>
  </si>
  <si>
    <t>Shah, Nita H. / K. Naik, Monika</t>
  </si>
  <si>
    <t>13</t>
  </si>
  <si>
    <t xml:space="preserve"> MAT003000 MATHEMATICS / Applied; SCI000000 SCIENCE / General; TEC007000 Technology &amp; Engineering / Electrical</t>
  </si>
  <si>
    <t>This work presents the guiding principles of Integral Transforms needed for many applications when solving engineering and science problems. As a modern approach to Laplace Transform, Fourier series and Z-Transforms it is a valuable reference for professionals and students alike.</t>
  </si>
  <si>
    <t>Nita H. Shah, Monika K. Naik, Gujarat University, India.</t>
  </si>
  <si>
    <t>Map Men</t>
  </si>
  <si>
    <t>Transnational Lives and Deaths of Geographers in the Making of East Central Europe</t>
  </si>
  <si>
    <t>Seegel, Steven</t>
  </si>
  <si>
    <t>More than just colorful clickbait or pragmatic city grids, maps are often deeply emotional tales: of political projects gone wrong, budding relationships that failed, and countries that vanished. In Map Men, Steven Seegel takes us through some of these historical dramas with a detailed look at the maps that made and unmade the world of East Central Europe through a long continuum of world war and revolution. As a collective biography of five prominent geographers between 1870 and 1950—Albrecht Penck, Eugeniusz Romer, Stepan Rudnyts’kyi, Isaiah Bowman, and Count Pál Teleki—Map Men reexamines the deep emotions, textures of friendship, and multigenerational sagas behind these influential maps.Taking us deep into cartographical archives, Seegel re-creates the public and private worlds of these five mapmakers, who interacted with and influenced one another even as they played key roles in defining and redefining borders, territories, nations­—and, ultimately, the interconnection of the world through two world wars. Throughout, he examines the transnational nature of these processes and addresses weighty questions about the causes and consequences of the world wars, the rise of Nazism and Stalinism, and the reasons East Central Europe became the fault line of these world-changing developments.At a time when East Central Europe has surged back into geopolitical consciousness, Map Men offers a timely and important look at the historical origins of how the region was defined—and the key people who helped define it.</t>
  </si>
  <si>
    <t>AcknowledgmentsAuthor’s NoteIntroductionArgument: A Transnational Love StoryA Five-Headed Cast: Defining Map MenEpistolary GeographyTriptychChapter 1: Professor Penck’s PupilsSaxony, 1858West Galicia, 1871East Galicia, 1877Ontario-Michigan, 1878Budapest-Transylvania, 1879Chapter 2: ObjectivityWWI CollisionsPan-American CareeristOut of EurasiaFantasy EastsApotheosisPaprika GeographyChapter 3: CourtiersIn Search of PatronsAmong the DefeatedRump StateMelotraumaVictors in ArmsNew Worlds, New MenStrings to PullScenes from a BreakupChapter 4: BerufVienna-Prague-KharkovBodily WorkOf Glaciers and MenAn American in Mosul1925: Volks- und KulturbodenA Sort of Heimat-comingRevision InstitutionalizedIllusionsChapter 5: A League of Their OwnWissenschaft WarsAsymmetryThird ReichKnocking on Europe’s DoorLives of a SalesmanBoys to MenChildren of SolovkiChapter 6: Ex-HomesOld WorldsCalling Dr. LoveYou Can’t Go Heimat AgainRevengeSuicideManpowerContemplationChapter 7: TwilightA Drive to the East“Before Death Plucks My Ear”Repatriation, in PlaceA Multigenerational AffairFreunde und FeindeAfterlivesConclusionNotesBibliographyIndex</t>
  </si>
  <si>
    <t>“Seegel has written a fascinating study of the cosmopolitan wanderings of a group of provincialists. We watch as the biographies of these ‘map men’—smart, frustrated, illiberal, self-important, and adventurous—converge to create a ‘Non-Republic of Letters’ that sought to give national causes an international profile via the politics of cartography. Well researched and with a spritely narrative voice, this book is an original, non-national journey across a deeply nationalist cartographic landscape.”— Holly Case, Brown University“Creatively researched and beautifully written, Seegel uses biography to refashion the historical map of Central Europe.”— Kate Brown, The University of Maryland, Baltimore County“Seegel has written a remarkable work—one that is erudite, far-reaching, insightful, and focused on matters of enduring importance for the study of modern Europe. Maps are cold. By comparison, lives are much warmer. The great gift of this book is that it stirs up the placid world of maps so that we feel the lived, often momentous and deeply personal geographies that lay behind them. The life stories that intertwine here perfectly illustrate Seegel’s overarching theme of how late nineteenth-century Central Europe’s German-dominated Wissenschaft culture was undone in the heat of twentieth-century war and revolution.”— Willard Sunderland, University of Cincinnati In his brilliant new book, historian Seegel has shifted his focus from maps to the men who make them. . . .Seegel succeeds in making the reader 'more skeptical of national-heroic and literalist readings of lives and maps'.In this and other regards,Map Menshould be of great interest to the Polish or East Central European specialist—or for that reason, anyone interested in geographers or cartographers more generally. — H-Net Seegel’s compelli</t>
  </si>
  <si>
    <t>Steven Seegel is professor of history at the University of Northern Colorado. He is the author of Mapping Europe’s Borderlands: Russian Cartography in the Age of Empire, published by University of Chicago Press, and Ukraine under Western Eyes.</t>
  </si>
  <si>
    <t>Top 200: Engineering</t>
  </si>
  <si>
    <t>status for eBook</t>
  </si>
  <si>
    <t>status for HB</t>
  </si>
  <si>
    <t>status for 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</si>
</sst>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339471</xdr:colOff>
      <xdr:row>6</xdr:row>
      <xdr:rowOff>56388</xdr:rowOff>
    </xdr:to>
    <xdr:pic>
      <xdr:nvPicPr>
        <xdr:cNvPr id="4" name="Picture 3">
          <a:extLst>
            <a:ext uri="{FF2B5EF4-FFF2-40B4-BE49-F238E27FC236}">
              <a16:creationId xmlns:a16="http://schemas.microsoft.com/office/drawing/2014/main" id="{887605C3-C191-4C42-9DCB-D458675CCD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6321" cy="1336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DEC7A-FC55-42A2-A406-318A0A735EB7}">
  <dimension ref="A1:AK205"/>
  <sheetViews>
    <sheetView tabSelected="1" zoomScale="85" zoomScaleNormal="85" workbookViewId="0">
      <selection activeCell="L4" sqref="L4"/>
    </sheetView>
  </sheetViews>
  <sheetFormatPr defaultRowHeight="14.4" x14ac:dyDescent="0.3"/>
  <cols>
    <col min="1" max="1" width="7.33203125" bestFit="1" customWidth="1"/>
    <col min="2" max="3" width="14.109375" customWidth="1"/>
    <col min="4" max="4" width="14.109375" bestFit="1" customWidth="1"/>
    <col min="7" max="7" width="9" bestFit="1" customWidth="1"/>
    <col min="10" max="10" width="9" bestFit="1" customWidth="1"/>
    <col min="14" max="14" width="10.5546875" bestFit="1" customWidth="1"/>
    <col min="15" max="19" width="9" bestFit="1" customWidth="1"/>
  </cols>
  <sheetData>
    <row r="1" spans="1:37" s="3" customFormat="1" ht="21" x14ac:dyDescent="0.4">
      <c r="A1" s="1"/>
      <c r="B1" s="1"/>
      <c r="C1" s="1"/>
      <c r="D1" s="2" t="s">
        <v>1341</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95" customHeight="1" x14ac:dyDescent="0.3">
      <c r="A6" s="4"/>
      <c r="B6" s="4"/>
      <c r="C6" s="4"/>
    </row>
    <row r="8" spans="1:37" s="6" customFormat="1" ht="43.2" x14ac:dyDescent="0.3">
      <c r="A8" s="10" t="s">
        <v>2</v>
      </c>
      <c r="B8" s="10" t="s">
        <v>3</v>
      </c>
      <c r="C8" s="10" t="s">
        <v>4</v>
      </c>
      <c r="D8" s="10" t="s">
        <v>5</v>
      </c>
      <c r="E8" s="11" t="s">
        <v>6</v>
      </c>
      <c r="F8" s="11" t="s">
        <v>7</v>
      </c>
      <c r="G8" s="12" t="s">
        <v>8</v>
      </c>
      <c r="H8" s="11" t="s">
        <v>9</v>
      </c>
      <c r="I8" s="11" t="s">
        <v>10</v>
      </c>
      <c r="J8" s="12" t="s">
        <v>11</v>
      </c>
      <c r="K8" s="12" t="s">
        <v>12</v>
      </c>
      <c r="L8" s="13" t="s">
        <v>13</v>
      </c>
      <c r="M8" s="12" t="s">
        <v>14</v>
      </c>
      <c r="N8" s="14" t="s">
        <v>15</v>
      </c>
      <c r="O8" s="11" t="s">
        <v>16</v>
      </c>
      <c r="P8" s="15" t="s">
        <v>17</v>
      </c>
      <c r="Q8" s="12" t="s">
        <v>18</v>
      </c>
      <c r="R8" s="15" t="s">
        <v>19</v>
      </c>
      <c r="S8" s="15" t="s">
        <v>20</v>
      </c>
      <c r="T8" s="12" t="s">
        <v>21</v>
      </c>
      <c r="U8" s="12" t="s">
        <v>22</v>
      </c>
      <c r="V8" s="12" t="s">
        <v>23</v>
      </c>
      <c r="W8" s="12" t="s">
        <v>24</v>
      </c>
      <c r="X8" s="12" t="s">
        <v>25</v>
      </c>
      <c r="Y8" s="11" t="s">
        <v>26</v>
      </c>
      <c r="Z8" s="11" t="s">
        <v>27</v>
      </c>
      <c r="AA8" s="11" t="s">
        <v>28</v>
      </c>
      <c r="AB8" s="11" t="s">
        <v>29</v>
      </c>
      <c r="AC8" s="11" t="s">
        <v>30</v>
      </c>
      <c r="AD8" s="11" t="s">
        <v>31</v>
      </c>
      <c r="AE8" s="11" t="s">
        <v>32</v>
      </c>
      <c r="AF8" s="11" t="s">
        <v>1342</v>
      </c>
      <c r="AG8" s="11" t="s">
        <v>1343</v>
      </c>
      <c r="AH8" s="11" t="s">
        <v>1344</v>
      </c>
      <c r="AI8" s="12" t="s">
        <v>33</v>
      </c>
      <c r="AJ8" s="12" t="s">
        <v>34</v>
      </c>
      <c r="AK8" s="12" t="s">
        <v>35</v>
      </c>
    </row>
    <row r="9" spans="1:37" s="6" customFormat="1" x14ac:dyDescent="0.3">
      <c r="A9" s="6">
        <v>518360</v>
      </c>
      <c r="B9" s="7">
        <v>9783110471977</v>
      </c>
      <c r="C9" s="7"/>
      <c r="D9" s="7">
        <v>9783110469431</v>
      </c>
      <c r="E9" s="6" t="s">
        <v>36</v>
      </c>
      <c r="F9" s="6" t="s">
        <v>37</v>
      </c>
      <c r="H9" s="6" t="s">
        <v>38</v>
      </c>
      <c r="I9" s="6" t="s">
        <v>39</v>
      </c>
      <c r="J9" s="6">
        <v>1</v>
      </c>
      <c r="K9" s="6" t="s">
        <v>40</v>
      </c>
      <c r="M9" s="6" t="s">
        <v>41</v>
      </c>
      <c r="N9" s="8">
        <v>43515</v>
      </c>
      <c r="O9" s="6">
        <v>2019</v>
      </c>
      <c r="P9" s="6">
        <v>486</v>
      </c>
      <c r="Q9" s="6">
        <v>94</v>
      </c>
      <c r="S9" s="6">
        <v>2417</v>
      </c>
      <c r="T9" s="6" t="s">
        <v>43</v>
      </c>
      <c r="U9" s="6" t="s">
        <v>44</v>
      </c>
      <c r="V9" s="6" t="s">
        <v>45</v>
      </c>
      <c r="W9" s="6" t="s">
        <v>46</v>
      </c>
      <c r="X9" s="6" t="s">
        <v>47</v>
      </c>
      <c r="Y9" s="6" t="s">
        <v>48</v>
      </c>
      <c r="Z9" s="6" t="s">
        <v>49</v>
      </c>
      <c r="AB9" s="6" t="s">
        <v>50</v>
      </c>
      <c r="AC9" s="6">
        <v>249</v>
      </c>
      <c r="AE9" s="6">
        <v>84.95</v>
      </c>
      <c r="AF9" s="6" t="s">
        <v>42</v>
      </c>
      <c r="AH9" s="6" t="s">
        <v>42</v>
      </c>
      <c r="AI9" s="6" t="str">
        <f>HYPERLINK("https://doi.org/10.1515/9783110471977")</f>
        <v>https://doi.org/10.1515/9783110471977</v>
      </c>
      <c r="AK9" s="6" t="s">
        <v>51</v>
      </c>
    </row>
    <row r="10" spans="1:37" s="6" customFormat="1" x14ac:dyDescent="0.3">
      <c r="A10" s="6">
        <v>512169</v>
      </c>
      <c r="B10" s="7">
        <v>9781400840601</v>
      </c>
      <c r="C10" s="7"/>
      <c r="D10" s="7"/>
      <c r="F10" s="6" t="s">
        <v>52</v>
      </c>
      <c r="G10" s="6" t="s">
        <v>53</v>
      </c>
      <c r="H10" s="6" t="s">
        <v>54</v>
      </c>
      <c r="J10" s="6">
        <v>1</v>
      </c>
      <c r="M10" s="6" t="s">
        <v>55</v>
      </c>
      <c r="N10" s="8">
        <v>40965</v>
      </c>
      <c r="O10" s="6">
        <v>2012</v>
      </c>
      <c r="P10" s="6">
        <v>320</v>
      </c>
      <c r="R10" s="6">
        <v>10</v>
      </c>
      <c r="T10" s="6" t="s">
        <v>43</v>
      </c>
      <c r="U10" s="6" t="s">
        <v>44</v>
      </c>
      <c r="V10" s="6" t="s">
        <v>56</v>
      </c>
      <c r="W10" s="6" t="s">
        <v>57</v>
      </c>
      <c r="Y10" s="6" t="s">
        <v>58</v>
      </c>
      <c r="AA10" s="6" t="s">
        <v>59</v>
      </c>
      <c r="AB10" s="6" t="s">
        <v>60</v>
      </c>
      <c r="AC10" s="6">
        <v>290</v>
      </c>
      <c r="AF10" s="6" t="s">
        <v>42</v>
      </c>
      <c r="AI10" s="6" t="str">
        <f>HYPERLINK("https://doi.org/10.1515/9781400840601")</f>
        <v>https://doi.org/10.1515/9781400840601</v>
      </c>
      <c r="AK10" s="6" t="s">
        <v>51</v>
      </c>
    </row>
    <row r="11" spans="1:37" s="6" customFormat="1" x14ac:dyDescent="0.3">
      <c r="A11" s="6">
        <v>563082</v>
      </c>
      <c r="B11" s="7">
        <v>9781400828494</v>
      </c>
      <c r="C11" s="7"/>
      <c r="D11" s="7"/>
      <c r="F11" s="6" t="s">
        <v>61</v>
      </c>
      <c r="G11" s="6" t="s">
        <v>62</v>
      </c>
      <c r="H11" s="6" t="s">
        <v>63</v>
      </c>
      <c r="J11" s="6">
        <v>1</v>
      </c>
      <c r="M11" s="6" t="s">
        <v>55</v>
      </c>
      <c r="N11" s="8">
        <v>40828</v>
      </c>
      <c r="O11" s="6">
        <v>2000</v>
      </c>
      <c r="P11" s="6">
        <v>464</v>
      </c>
      <c r="R11" s="6">
        <v>10</v>
      </c>
      <c r="T11" s="6" t="s">
        <v>43</v>
      </c>
      <c r="U11" s="6" t="s">
        <v>44</v>
      </c>
      <c r="V11" s="6" t="s">
        <v>56</v>
      </c>
      <c r="W11" s="6" t="s">
        <v>64</v>
      </c>
      <c r="Y11" s="6" t="s">
        <v>65</v>
      </c>
      <c r="AA11" s="6" t="s">
        <v>66</v>
      </c>
      <c r="AB11" s="6" t="s">
        <v>67</v>
      </c>
      <c r="AC11" s="6">
        <v>160</v>
      </c>
      <c r="AF11" s="6" t="s">
        <v>42</v>
      </c>
      <c r="AI11" s="6" t="str">
        <f>HYPERLINK("https://doi.org/10.1515/9781400828494")</f>
        <v>https://doi.org/10.1515/9781400828494</v>
      </c>
      <c r="AK11" s="6" t="s">
        <v>51</v>
      </c>
    </row>
    <row r="12" spans="1:37" s="6" customFormat="1" x14ac:dyDescent="0.3">
      <c r="A12" s="6">
        <v>537418</v>
      </c>
      <c r="B12" s="7">
        <v>9780231543972</v>
      </c>
      <c r="C12" s="7"/>
      <c r="D12" s="7"/>
      <c r="F12" s="6" t="s">
        <v>68</v>
      </c>
      <c r="H12" s="6" t="s">
        <v>69</v>
      </c>
      <c r="J12" s="6">
        <v>1</v>
      </c>
      <c r="M12" s="6" t="s">
        <v>70</v>
      </c>
      <c r="N12" s="8">
        <v>43290</v>
      </c>
      <c r="O12" s="6">
        <v>2017</v>
      </c>
      <c r="R12" s="6">
        <v>283.5</v>
      </c>
      <c r="T12" s="6" t="s">
        <v>43</v>
      </c>
      <c r="U12" s="6" t="s">
        <v>44</v>
      </c>
      <c r="V12" s="6" t="s">
        <v>56</v>
      </c>
      <c r="W12" s="6" t="s">
        <v>71</v>
      </c>
      <c r="Y12" s="6" t="s">
        <v>72</v>
      </c>
      <c r="Z12" s="6" t="s">
        <v>73</v>
      </c>
      <c r="AA12" s="6" t="s">
        <v>74</v>
      </c>
      <c r="AB12" s="6" t="s">
        <v>75</v>
      </c>
      <c r="AC12" s="6">
        <v>23.95</v>
      </c>
      <c r="AF12" s="6" t="s">
        <v>42</v>
      </c>
      <c r="AI12" s="6" t="str">
        <f>HYPERLINK("https://doi.org/10.7312/cohe18204")</f>
        <v>https://doi.org/10.7312/cohe18204</v>
      </c>
      <c r="AK12" s="6" t="s">
        <v>51</v>
      </c>
    </row>
    <row r="13" spans="1:37" s="6" customFormat="1" x14ac:dyDescent="0.3">
      <c r="A13" s="6">
        <v>524744</v>
      </c>
      <c r="B13" s="7">
        <v>9783110521115</v>
      </c>
      <c r="C13" s="7"/>
      <c r="D13" s="7">
        <v>9783110521023</v>
      </c>
      <c r="E13" s="6" t="s">
        <v>36</v>
      </c>
      <c r="F13" s="6" t="s">
        <v>76</v>
      </c>
      <c r="G13" s="6" t="s">
        <v>77</v>
      </c>
      <c r="H13" s="6" t="s">
        <v>78</v>
      </c>
      <c r="J13" s="6">
        <v>1</v>
      </c>
      <c r="K13" s="6" t="s">
        <v>79</v>
      </c>
      <c r="M13" s="6" t="s">
        <v>80</v>
      </c>
      <c r="N13" s="8">
        <v>43913</v>
      </c>
      <c r="O13" s="6">
        <v>2020</v>
      </c>
      <c r="P13" s="6">
        <v>224</v>
      </c>
      <c r="Q13" s="6">
        <v>200</v>
      </c>
      <c r="S13" s="6">
        <v>2417</v>
      </c>
      <c r="T13" s="6" t="s">
        <v>43</v>
      </c>
      <c r="U13" s="6" t="s">
        <v>76</v>
      </c>
      <c r="V13" s="6" t="s">
        <v>81</v>
      </c>
      <c r="W13" s="6" t="s">
        <v>82</v>
      </c>
      <c r="X13" s="6" t="s">
        <v>47</v>
      </c>
      <c r="Y13" s="6" t="s">
        <v>83</v>
      </c>
      <c r="AB13" s="6" t="s">
        <v>84</v>
      </c>
      <c r="AC13" s="6">
        <v>699</v>
      </c>
      <c r="AE13" s="6">
        <v>44.95</v>
      </c>
      <c r="AF13" s="6" t="s">
        <v>42</v>
      </c>
      <c r="AH13" s="6" t="s">
        <v>42</v>
      </c>
      <c r="AI13" s="6" t="str">
        <f>HYPERLINK("https://doi.org/10.1515/9783110521115")</f>
        <v>https://doi.org/10.1515/9783110521115</v>
      </c>
      <c r="AK13" s="6" t="s">
        <v>51</v>
      </c>
    </row>
    <row r="14" spans="1:37" s="6" customFormat="1" x14ac:dyDescent="0.3">
      <c r="A14" s="6">
        <v>563037</v>
      </c>
      <c r="B14" s="7">
        <v>9781400839070</v>
      </c>
      <c r="C14" s="7"/>
      <c r="D14" s="7"/>
      <c r="F14" s="6" t="s">
        <v>85</v>
      </c>
      <c r="G14" s="6" t="s">
        <v>86</v>
      </c>
      <c r="H14" s="6" t="s">
        <v>87</v>
      </c>
      <c r="J14" s="6">
        <v>1</v>
      </c>
      <c r="M14" s="6" t="s">
        <v>55</v>
      </c>
      <c r="N14" s="8">
        <v>40596</v>
      </c>
      <c r="O14" s="6">
        <v>2011</v>
      </c>
      <c r="P14" s="6">
        <v>704</v>
      </c>
      <c r="R14" s="6">
        <v>10</v>
      </c>
      <c r="T14" s="6" t="s">
        <v>43</v>
      </c>
      <c r="U14" s="6" t="s">
        <v>88</v>
      </c>
      <c r="V14" s="6" t="s">
        <v>89</v>
      </c>
      <c r="W14" s="6" t="s">
        <v>90</v>
      </c>
      <c r="Y14" s="6" t="s">
        <v>91</v>
      </c>
      <c r="AA14" s="6" t="s">
        <v>92</v>
      </c>
      <c r="AB14" s="6" t="s">
        <v>93</v>
      </c>
      <c r="AC14" s="6">
        <v>245</v>
      </c>
      <c r="AF14" s="6" t="s">
        <v>42</v>
      </c>
      <c r="AI14" s="6" t="str">
        <f>HYPERLINK("https://doi.org/10.1515/9781400839070")</f>
        <v>https://doi.org/10.1515/9781400839070</v>
      </c>
      <c r="AK14" s="6" t="s">
        <v>51</v>
      </c>
    </row>
    <row r="15" spans="1:37" s="6" customFormat="1" x14ac:dyDescent="0.3">
      <c r="A15" s="6">
        <v>508960</v>
      </c>
      <c r="B15" s="7">
        <v>9781400857890</v>
      </c>
      <c r="C15" s="7"/>
      <c r="D15" s="7"/>
      <c r="F15" s="6" t="s">
        <v>94</v>
      </c>
      <c r="G15" s="6" t="s">
        <v>95</v>
      </c>
      <c r="H15" s="6" t="s">
        <v>96</v>
      </c>
      <c r="J15" s="6">
        <v>1</v>
      </c>
      <c r="K15" s="6" t="s">
        <v>97</v>
      </c>
      <c r="L15" s="9" t="s">
        <v>98</v>
      </c>
      <c r="M15" s="6" t="s">
        <v>55</v>
      </c>
      <c r="N15" s="8">
        <v>41834</v>
      </c>
      <c r="O15" s="6">
        <v>1985</v>
      </c>
      <c r="P15" s="6">
        <v>290</v>
      </c>
      <c r="R15" s="6">
        <v>10</v>
      </c>
      <c r="T15" s="6" t="s">
        <v>43</v>
      </c>
      <c r="U15" s="6" t="s">
        <v>44</v>
      </c>
      <c r="V15" s="6" t="s">
        <v>56</v>
      </c>
      <c r="W15" s="6" t="s">
        <v>99</v>
      </c>
      <c r="Y15" s="6" t="s">
        <v>100</v>
      </c>
      <c r="AC15" s="6">
        <v>195</v>
      </c>
      <c r="AF15" s="6" t="s">
        <v>42</v>
      </c>
      <c r="AI15" s="6" t="str">
        <f>HYPERLINK("https://doi.org/10.1515/9781400857890")</f>
        <v>https://doi.org/10.1515/9781400857890</v>
      </c>
      <c r="AK15" s="6" t="s">
        <v>51</v>
      </c>
    </row>
    <row r="16" spans="1:37" s="6" customFormat="1" x14ac:dyDescent="0.3">
      <c r="A16" s="6">
        <v>561494</v>
      </c>
      <c r="B16" s="7">
        <v>9780813599199</v>
      </c>
      <c r="C16" s="7"/>
      <c r="D16" s="7"/>
      <c r="F16" s="6" t="s">
        <v>101</v>
      </c>
      <c r="G16" s="6" t="s">
        <v>102</v>
      </c>
      <c r="H16" s="6" t="s">
        <v>103</v>
      </c>
      <c r="J16" s="6">
        <v>1</v>
      </c>
      <c r="M16" s="6" t="s">
        <v>104</v>
      </c>
      <c r="N16" s="8">
        <v>43243</v>
      </c>
      <c r="O16" s="6">
        <v>1972</v>
      </c>
      <c r="P16" s="6">
        <v>302</v>
      </c>
      <c r="R16" s="6">
        <v>10</v>
      </c>
      <c r="T16" s="6" t="s">
        <v>43</v>
      </c>
      <c r="U16" s="6" t="s">
        <v>44</v>
      </c>
      <c r="V16" s="6" t="s">
        <v>56</v>
      </c>
      <c r="W16" s="6" t="s">
        <v>105</v>
      </c>
      <c r="Y16" s="6" t="s">
        <v>106</v>
      </c>
      <c r="Z16" s="6" t="s">
        <v>107</v>
      </c>
      <c r="AA16" s="6" t="s">
        <v>108</v>
      </c>
      <c r="AB16" s="6" t="s">
        <v>109</v>
      </c>
      <c r="AC16" s="6">
        <v>266.95</v>
      </c>
      <c r="AF16" s="6" t="s">
        <v>42</v>
      </c>
      <c r="AI16" s="6" t="str">
        <f>HYPERLINK("https://doi.org/10.36019/9780813599199")</f>
        <v>https://doi.org/10.36019/9780813599199</v>
      </c>
      <c r="AK16" s="6" t="s">
        <v>51</v>
      </c>
    </row>
    <row r="17" spans="1:37" s="6" customFormat="1" x14ac:dyDescent="0.3">
      <c r="A17" s="6">
        <v>562936</v>
      </c>
      <c r="B17" s="7">
        <v>9781487579890</v>
      </c>
      <c r="C17" s="7"/>
      <c r="D17" s="7"/>
      <c r="F17" s="6" t="s">
        <v>110</v>
      </c>
      <c r="G17" s="6" t="s">
        <v>111</v>
      </c>
      <c r="H17" s="6" t="s">
        <v>112</v>
      </c>
      <c r="J17" s="6">
        <v>1</v>
      </c>
      <c r="K17" s="6" t="s">
        <v>113</v>
      </c>
      <c r="M17" s="6" t="s">
        <v>114</v>
      </c>
      <c r="N17" s="8">
        <v>24821</v>
      </c>
      <c r="O17" s="6">
        <v>1967</v>
      </c>
      <c r="P17" s="6">
        <v>168</v>
      </c>
      <c r="R17" s="6">
        <v>10</v>
      </c>
      <c r="T17" s="6" t="s">
        <v>43</v>
      </c>
      <c r="U17" s="6" t="s">
        <v>88</v>
      </c>
      <c r="V17" s="6" t="s">
        <v>89</v>
      </c>
      <c r="W17" s="6" t="s">
        <v>115</v>
      </c>
      <c r="Y17" s="6" t="s">
        <v>116</v>
      </c>
      <c r="AB17" s="6" t="s">
        <v>117</v>
      </c>
      <c r="AC17" s="6">
        <v>208.95</v>
      </c>
      <c r="AF17" s="6" t="s">
        <v>42</v>
      </c>
      <c r="AI17" s="6" t="str">
        <f>HYPERLINK("https://doi.org/10.3138/9781487579890")</f>
        <v>https://doi.org/10.3138/9781487579890</v>
      </c>
      <c r="AK17" s="6" t="s">
        <v>51</v>
      </c>
    </row>
    <row r="18" spans="1:37" s="6" customFormat="1" x14ac:dyDescent="0.3">
      <c r="A18" s="6">
        <v>568862</v>
      </c>
      <c r="B18" s="7">
        <v>9780691194172</v>
      </c>
      <c r="C18" s="7"/>
      <c r="D18" s="7"/>
      <c r="F18" s="6" t="s">
        <v>118</v>
      </c>
      <c r="G18" s="6" t="s">
        <v>119</v>
      </c>
      <c r="H18" s="6" t="s">
        <v>120</v>
      </c>
      <c r="J18" s="6">
        <v>1</v>
      </c>
      <c r="K18" s="6" t="s">
        <v>121</v>
      </c>
      <c r="L18" s="9" t="s">
        <v>122</v>
      </c>
      <c r="M18" s="6" t="s">
        <v>55</v>
      </c>
      <c r="N18" s="8">
        <v>43809</v>
      </c>
      <c r="O18" s="6">
        <v>2020</v>
      </c>
      <c r="P18" s="6">
        <v>288</v>
      </c>
      <c r="R18" s="6">
        <v>10</v>
      </c>
      <c r="T18" s="6" t="s">
        <v>43</v>
      </c>
      <c r="U18" s="6" t="s">
        <v>44</v>
      </c>
      <c r="V18" s="6" t="s">
        <v>56</v>
      </c>
      <c r="W18" s="6" t="s">
        <v>123</v>
      </c>
      <c r="Y18" s="6" t="s">
        <v>124</v>
      </c>
      <c r="AA18" s="6" t="s">
        <v>125</v>
      </c>
      <c r="AB18" s="6" t="s">
        <v>126</v>
      </c>
      <c r="AC18" s="6">
        <v>180</v>
      </c>
      <c r="AF18" s="6" t="s">
        <v>42</v>
      </c>
      <c r="AI18" s="6" t="str">
        <f>HYPERLINK("https://doi.org/10.1515/9780691194172")</f>
        <v>https://doi.org/10.1515/9780691194172</v>
      </c>
      <c r="AK18" s="6" t="s">
        <v>51</v>
      </c>
    </row>
    <row r="19" spans="1:37" s="6" customFormat="1" x14ac:dyDescent="0.3">
      <c r="A19" s="6">
        <v>600416</v>
      </c>
      <c r="B19" s="7">
        <v>9783110745979</v>
      </c>
      <c r="C19" s="7">
        <v>9783110745924</v>
      </c>
      <c r="D19" s="7"/>
      <c r="E19" s="6" t="s">
        <v>36</v>
      </c>
      <c r="F19" s="6" t="s">
        <v>127</v>
      </c>
      <c r="G19" s="6" t="s">
        <v>128</v>
      </c>
      <c r="I19" s="6" t="s">
        <v>129</v>
      </c>
      <c r="J19" s="6">
        <v>1</v>
      </c>
      <c r="M19" s="6" t="s">
        <v>80</v>
      </c>
      <c r="N19" s="8">
        <v>44382</v>
      </c>
      <c r="O19" s="6">
        <v>2021</v>
      </c>
      <c r="P19" s="6">
        <v>641</v>
      </c>
      <c r="Q19" s="6">
        <v>48</v>
      </c>
      <c r="S19" s="6">
        <v>2417</v>
      </c>
      <c r="T19" s="6" t="s">
        <v>43</v>
      </c>
      <c r="U19" s="6" t="s">
        <v>76</v>
      </c>
      <c r="V19" s="6" t="s">
        <v>130</v>
      </c>
      <c r="W19" s="6" t="s">
        <v>131</v>
      </c>
      <c r="X19" s="6" t="s">
        <v>47</v>
      </c>
      <c r="Y19" s="6" t="s">
        <v>132</v>
      </c>
      <c r="AB19" s="6" t="s">
        <v>133</v>
      </c>
      <c r="AC19" s="6">
        <v>249</v>
      </c>
      <c r="AD19" s="6">
        <v>99.95</v>
      </c>
      <c r="AF19" s="6" t="s">
        <v>42</v>
      </c>
      <c r="AG19" s="6" t="s">
        <v>42</v>
      </c>
      <c r="AI19" s="6" t="str">
        <f>HYPERLINK("https://doi.org/10.1515/9783110745979")</f>
        <v>https://doi.org/10.1515/9783110745979</v>
      </c>
      <c r="AK19" s="6" t="s">
        <v>51</v>
      </c>
    </row>
    <row r="20" spans="1:37" s="6" customFormat="1" x14ac:dyDescent="0.3">
      <c r="A20" s="6">
        <v>529885</v>
      </c>
      <c r="B20" s="7">
        <v>9783110549775</v>
      </c>
      <c r="C20" s="7">
        <v>9783110548167</v>
      </c>
      <c r="D20" s="7">
        <v>9783110776775</v>
      </c>
      <c r="F20" s="6" t="s">
        <v>134</v>
      </c>
      <c r="G20" s="6" t="s">
        <v>135</v>
      </c>
      <c r="I20" s="6" t="s">
        <v>136</v>
      </c>
      <c r="J20" s="6">
        <v>1</v>
      </c>
      <c r="K20" s="6" t="s">
        <v>137</v>
      </c>
      <c r="L20" s="9" t="s">
        <v>138</v>
      </c>
      <c r="M20" s="6" t="s">
        <v>41</v>
      </c>
      <c r="N20" s="8">
        <v>43850</v>
      </c>
      <c r="O20" s="6">
        <v>2020</v>
      </c>
      <c r="P20" s="6">
        <v>290</v>
      </c>
      <c r="Q20" s="6">
        <v>161</v>
      </c>
      <c r="S20" s="6">
        <v>2417</v>
      </c>
      <c r="T20" s="6" t="s">
        <v>43</v>
      </c>
      <c r="U20" s="6" t="s">
        <v>88</v>
      </c>
      <c r="V20" s="6" t="s">
        <v>139</v>
      </c>
      <c r="W20" s="6" t="s">
        <v>140</v>
      </c>
      <c r="Y20" s="6" t="s">
        <v>141</v>
      </c>
      <c r="AB20" s="6" t="s">
        <v>142</v>
      </c>
      <c r="AC20" s="6">
        <v>139</v>
      </c>
      <c r="AD20" s="6">
        <v>159.94999999999999</v>
      </c>
      <c r="AE20" s="6">
        <v>24.95</v>
      </c>
      <c r="AF20" s="6" t="s">
        <v>42</v>
      </c>
      <c r="AG20" s="6" t="s">
        <v>42</v>
      </c>
      <c r="AH20" s="6" t="s">
        <v>42</v>
      </c>
      <c r="AI20" s="6" t="str">
        <f>HYPERLINK("https://doi.org/10.1515/9783110549775")</f>
        <v>https://doi.org/10.1515/9783110549775</v>
      </c>
      <c r="AK20" s="6" t="s">
        <v>51</v>
      </c>
    </row>
    <row r="21" spans="1:37" s="6" customFormat="1" x14ac:dyDescent="0.3">
      <c r="A21" s="6">
        <v>581222</v>
      </c>
      <c r="B21" s="7">
        <v>9780822384250</v>
      </c>
      <c r="C21" s="7"/>
      <c r="D21" s="7"/>
      <c r="F21" s="6" t="s">
        <v>143</v>
      </c>
      <c r="G21" s="6" t="s">
        <v>144</v>
      </c>
      <c r="H21" s="6" t="s">
        <v>145</v>
      </c>
      <c r="J21" s="6">
        <v>1</v>
      </c>
      <c r="M21" s="6" t="s">
        <v>146</v>
      </c>
      <c r="N21" s="8">
        <v>37693</v>
      </c>
      <c r="O21" s="6">
        <v>2003</v>
      </c>
      <c r="P21" s="6">
        <v>472</v>
      </c>
      <c r="R21" s="6">
        <v>10</v>
      </c>
      <c r="T21" s="6" t="s">
        <v>43</v>
      </c>
      <c r="U21" s="6" t="s">
        <v>44</v>
      </c>
      <c r="V21" s="6" t="s">
        <v>147</v>
      </c>
      <c r="W21" s="6" t="s">
        <v>148</v>
      </c>
      <c r="Y21" s="6" t="s">
        <v>149</v>
      </c>
      <c r="Z21" s="6" t="s">
        <v>150</v>
      </c>
      <c r="AA21" s="6" t="s">
        <v>151</v>
      </c>
      <c r="AB21" s="6" t="s">
        <v>152</v>
      </c>
      <c r="AC21" s="6">
        <v>153.94999999999999</v>
      </c>
      <c r="AF21" s="6" t="s">
        <v>42</v>
      </c>
      <c r="AI21" s="6" t="str">
        <f>HYPERLINK("https://doi.org/10.1515/9780822384250")</f>
        <v>https://doi.org/10.1515/9780822384250</v>
      </c>
      <c r="AK21" s="6" t="s">
        <v>51</v>
      </c>
    </row>
    <row r="22" spans="1:37" s="6" customFormat="1" x14ac:dyDescent="0.3">
      <c r="A22" s="6">
        <v>594512</v>
      </c>
      <c r="B22" s="7">
        <v>9783110724509</v>
      </c>
      <c r="C22" s="7"/>
      <c r="D22" s="7"/>
      <c r="E22" s="6" t="s">
        <v>36</v>
      </c>
      <c r="F22" s="6" t="s">
        <v>153</v>
      </c>
      <c r="G22" s="6" t="s">
        <v>154</v>
      </c>
      <c r="H22" s="6" t="s">
        <v>155</v>
      </c>
      <c r="J22" s="6">
        <v>1</v>
      </c>
      <c r="K22" s="6" t="s">
        <v>40</v>
      </c>
      <c r="M22" s="6" t="s">
        <v>80</v>
      </c>
      <c r="N22" s="8">
        <v>44249</v>
      </c>
      <c r="O22" s="6">
        <v>2021</v>
      </c>
      <c r="P22" s="6">
        <v>282</v>
      </c>
      <c r="Q22" s="6">
        <v>172</v>
      </c>
      <c r="S22" s="6">
        <v>2417</v>
      </c>
      <c r="T22" s="6" t="s">
        <v>43</v>
      </c>
      <c r="U22" s="6" t="s">
        <v>76</v>
      </c>
      <c r="V22" s="6" t="s">
        <v>156</v>
      </c>
      <c r="W22" s="6" t="s">
        <v>157</v>
      </c>
      <c r="X22" s="6" t="s">
        <v>47</v>
      </c>
      <c r="Y22" s="6" t="s">
        <v>158</v>
      </c>
      <c r="AB22" s="6" t="s">
        <v>159</v>
      </c>
      <c r="AC22" s="6">
        <v>249</v>
      </c>
      <c r="AF22" s="6" t="s">
        <v>42</v>
      </c>
      <c r="AI22" s="6" t="str">
        <f>HYPERLINK("https://doi.org/10.1515/9783110724509")</f>
        <v>https://doi.org/10.1515/9783110724509</v>
      </c>
      <c r="AK22" s="6" t="s">
        <v>51</v>
      </c>
    </row>
    <row r="23" spans="1:37" s="6" customFormat="1" x14ac:dyDescent="0.3">
      <c r="A23" s="6">
        <v>537591</v>
      </c>
      <c r="B23" s="7">
        <v>9783110595703</v>
      </c>
      <c r="C23" s="7"/>
      <c r="D23" s="7">
        <v>9783110595697</v>
      </c>
      <c r="E23" s="6" t="s">
        <v>36</v>
      </c>
      <c r="F23" s="6" t="s">
        <v>160</v>
      </c>
      <c r="G23" s="6" t="s">
        <v>161</v>
      </c>
      <c r="H23" s="6" t="s">
        <v>162</v>
      </c>
      <c r="J23" s="6">
        <v>1</v>
      </c>
      <c r="K23" s="6" t="s">
        <v>79</v>
      </c>
      <c r="M23" s="6" t="s">
        <v>80</v>
      </c>
      <c r="N23" s="8">
        <v>43990</v>
      </c>
      <c r="O23" s="6">
        <v>2020</v>
      </c>
      <c r="P23" s="6">
        <v>513</v>
      </c>
      <c r="Q23" s="6">
        <v>368</v>
      </c>
      <c r="S23" s="6">
        <v>2417</v>
      </c>
      <c r="T23" s="6" t="s">
        <v>43</v>
      </c>
      <c r="U23" s="6" t="s">
        <v>88</v>
      </c>
      <c r="V23" s="6" t="s">
        <v>163</v>
      </c>
      <c r="W23" s="6" t="s">
        <v>164</v>
      </c>
      <c r="X23" s="6" t="s">
        <v>47</v>
      </c>
      <c r="Y23" s="6" t="s">
        <v>165</v>
      </c>
      <c r="AB23" s="6" t="s">
        <v>166</v>
      </c>
      <c r="AC23" s="6">
        <v>699</v>
      </c>
      <c r="AE23" s="6">
        <v>79.95</v>
      </c>
      <c r="AF23" s="6" t="s">
        <v>42</v>
      </c>
      <c r="AH23" s="6" t="s">
        <v>42</v>
      </c>
      <c r="AI23" s="6" t="str">
        <f>HYPERLINK("https://doi.org/10.1515/9783110595703")</f>
        <v>https://doi.org/10.1515/9783110595703</v>
      </c>
      <c r="AK23" s="6" t="s">
        <v>51</v>
      </c>
    </row>
    <row r="24" spans="1:37" s="6" customFormat="1" x14ac:dyDescent="0.3">
      <c r="A24" s="6">
        <v>521711</v>
      </c>
      <c r="B24" s="7">
        <v>9781400880034</v>
      </c>
      <c r="C24" s="7"/>
      <c r="D24" s="7"/>
      <c r="F24" s="6" t="s">
        <v>167</v>
      </c>
      <c r="H24" s="6" t="s">
        <v>168</v>
      </c>
      <c r="J24" s="6">
        <v>1</v>
      </c>
      <c r="M24" s="6" t="s">
        <v>55</v>
      </c>
      <c r="N24" s="8">
        <v>42311</v>
      </c>
      <c r="O24" s="6">
        <v>1994</v>
      </c>
      <c r="P24" s="6">
        <v>408</v>
      </c>
      <c r="R24" s="6">
        <v>10</v>
      </c>
      <c r="T24" s="6" t="s">
        <v>43</v>
      </c>
      <c r="U24" s="6" t="s">
        <v>88</v>
      </c>
      <c r="V24" s="6" t="s">
        <v>169</v>
      </c>
      <c r="W24" s="6" t="s">
        <v>170</v>
      </c>
      <c r="Y24" s="6" t="s">
        <v>171</v>
      </c>
      <c r="AA24" s="6" t="s">
        <v>172</v>
      </c>
      <c r="AB24" s="6" t="s">
        <v>173</v>
      </c>
      <c r="AC24" s="6">
        <v>340</v>
      </c>
      <c r="AF24" s="6" t="s">
        <v>42</v>
      </c>
      <c r="AI24" s="6" t="str">
        <f>HYPERLINK("https://doi.org/10.1515/9781400880034")</f>
        <v>https://doi.org/10.1515/9781400880034</v>
      </c>
      <c r="AK24" s="6" t="s">
        <v>51</v>
      </c>
    </row>
    <row r="25" spans="1:37" s="6" customFormat="1" x14ac:dyDescent="0.3">
      <c r="A25" s="6">
        <v>528345</v>
      </c>
      <c r="B25" s="7">
        <v>9783110540048</v>
      </c>
      <c r="C25" s="7">
        <v>9783110539134</v>
      </c>
      <c r="D25" s="7"/>
      <c r="F25" s="6" t="s">
        <v>174</v>
      </c>
      <c r="G25" s="6" t="s">
        <v>175</v>
      </c>
      <c r="I25" s="6" t="s">
        <v>176</v>
      </c>
      <c r="J25" s="6">
        <v>1</v>
      </c>
      <c r="K25" s="6" t="s">
        <v>177</v>
      </c>
      <c r="M25" s="6" t="s">
        <v>41</v>
      </c>
      <c r="N25" s="8">
        <v>43031</v>
      </c>
      <c r="O25" s="6">
        <v>2018</v>
      </c>
      <c r="P25" s="6">
        <v>898</v>
      </c>
      <c r="S25" s="6">
        <v>2417</v>
      </c>
      <c r="T25" s="6" t="s">
        <v>43</v>
      </c>
      <c r="U25" s="6" t="s">
        <v>76</v>
      </c>
      <c r="V25" s="6" t="s">
        <v>178</v>
      </c>
      <c r="W25" s="6" t="s">
        <v>179</v>
      </c>
      <c r="Y25" s="6" t="s">
        <v>180</v>
      </c>
      <c r="AB25" s="6" t="s">
        <v>181</v>
      </c>
      <c r="AC25" s="6">
        <v>0</v>
      </c>
      <c r="AD25" s="6">
        <v>159.94999999999999</v>
      </c>
      <c r="AF25" s="6" t="s">
        <v>42</v>
      </c>
      <c r="AG25" s="6" t="s">
        <v>42</v>
      </c>
      <c r="AI25" s="6" t="str">
        <f>HYPERLINK("https://doi.org/10.1515/9783110540048")</f>
        <v>https://doi.org/10.1515/9783110540048</v>
      </c>
      <c r="AJ25" s="6" t="s">
        <v>182</v>
      </c>
      <c r="AK25" s="6" t="s">
        <v>51</v>
      </c>
    </row>
    <row r="26" spans="1:37" s="6" customFormat="1" x14ac:dyDescent="0.3">
      <c r="A26" s="6">
        <v>507108</v>
      </c>
      <c r="B26" s="7">
        <v>9781400835676</v>
      </c>
      <c r="C26" s="7"/>
      <c r="D26" s="7"/>
      <c r="F26" s="6" t="s">
        <v>183</v>
      </c>
      <c r="G26" s="6" t="s">
        <v>184</v>
      </c>
      <c r="H26" s="6" t="s">
        <v>185</v>
      </c>
      <c r="J26" s="6">
        <v>1</v>
      </c>
      <c r="M26" s="6" t="s">
        <v>55</v>
      </c>
      <c r="N26" s="8">
        <v>39539</v>
      </c>
      <c r="O26" s="6">
        <v>2008</v>
      </c>
      <c r="P26" s="6">
        <v>376</v>
      </c>
      <c r="R26" s="6">
        <v>10</v>
      </c>
      <c r="T26" s="6" t="s">
        <v>43</v>
      </c>
      <c r="U26" s="6" t="s">
        <v>76</v>
      </c>
      <c r="V26" s="6" t="s">
        <v>81</v>
      </c>
      <c r="W26" s="6" t="s">
        <v>186</v>
      </c>
      <c r="Y26" s="6" t="s">
        <v>187</v>
      </c>
      <c r="AA26" s="6" t="s">
        <v>188</v>
      </c>
      <c r="AB26" s="6" t="s">
        <v>189</v>
      </c>
      <c r="AC26" s="6">
        <v>275</v>
      </c>
      <c r="AF26" s="6" t="s">
        <v>42</v>
      </c>
      <c r="AI26" s="6" t="str">
        <f>HYPERLINK("https://doi.org/10.1515/9781400835676")</f>
        <v>https://doi.org/10.1515/9781400835676</v>
      </c>
      <c r="AK26" s="6" t="s">
        <v>51</v>
      </c>
    </row>
    <row r="27" spans="1:37" s="6" customFormat="1" x14ac:dyDescent="0.3">
      <c r="A27" s="6">
        <v>559102</v>
      </c>
      <c r="B27" s="7">
        <v>9780226650043</v>
      </c>
      <c r="C27" s="7"/>
      <c r="D27" s="7"/>
      <c r="F27" s="6" t="s">
        <v>193</v>
      </c>
      <c r="G27" s="6" t="s">
        <v>194</v>
      </c>
      <c r="I27" s="6" t="s">
        <v>195</v>
      </c>
      <c r="J27" s="6">
        <v>1</v>
      </c>
      <c r="M27" s="6" t="s">
        <v>196</v>
      </c>
      <c r="N27" s="8">
        <v>40071</v>
      </c>
      <c r="O27" s="6">
        <v>2009</v>
      </c>
      <c r="P27" s="6">
        <v>360</v>
      </c>
      <c r="R27" s="6">
        <v>10</v>
      </c>
      <c r="T27" s="6" t="s">
        <v>43</v>
      </c>
      <c r="U27" s="6" t="s">
        <v>44</v>
      </c>
      <c r="V27" s="6" t="s">
        <v>56</v>
      </c>
      <c r="W27" s="6" t="s">
        <v>197</v>
      </c>
      <c r="Y27" s="6" t="s">
        <v>198</v>
      </c>
      <c r="Z27" s="6" t="s">
        <v>199</v>
      </c>
      <c r="AA27" s="6" t="s">
        <v>200</v>
      </c>
      <c r="AB27" s="6" t="s">
        <v>201</v>
      </c>
      <c r="AC27" s="6">
        <v>196.95</v>
      </c>
      <c r="AF27" s="6" t="s">
        <v>42</v>
      </c>
      <c r="AI27" s="6" t="str">
        <f>HYPERLINK("https://www.degruyter.com/isbn/9780226650043")</f>
        <v>https://www.degruyter.com/isbn/9780226650043</v>
      </c>
      <c r="AK27" s="6" t="s">
        <v>51</v>
      </c>
    </row>
    <row r="28" spans="1:37" s="6" customFormat="1" x14ac:dyDescent="0.3">
      <c r="A28" s="6">
        <v>18512</v>
      </c>
      <c r="B28" s="7">
        <v>9783110892871</v>
      </c>
      <c r="C28" s="7">
        <v>9783110190076</v>
      </c>
      <c r="D28" s="7"/>
      <c r="E28" s="6" t="s">
        <v>36</v>
      </c>
      <c r="F28" s="6" t="s">
        <v>202</v>
      </c>
      <c r="G28" s="6" t="s">
        <v>203</v>
      </c>
      <c r="H28" s="6" t="s">
        <v>204</v>
      </c>
      <c r="J28" s="6">
        <v>2</v>
      </c>
      <c r="K28" s="6" t="s">
        <v>79</v>
      </c>
      <c r="L28" s="9" t="s">
        <v>205</v>
      </c>
      <c r="M28" s="6" t="s">
        <v>41</v>
      </c>
      <c r="N28" s="8">
        <v>40834</v>
      </c>
      <c r="O28" s="6">
        <v>2007</v>
      </c>
      <c r="P28" s="6">
        <v>459</v>
      </c>
      <c r="R28" s="6">
        <v>1011</v>
      </c>
      <c r="S28" s="6" t="s">
        <v>191</v>
      </c>
      <c r="T28" s="6" t="s">
        <v>43</v>
      </c>
      <c r="U28" s="6" t="s">
        <v>76</v>
      </c>
      <c r="V28" s="6" t="s">
        <v>192</v>
      </c>
      <c r="W28" s="6" t="s">
        <v>206</v>
      </c>
      <c r="X28" s="6" t="s">
        <v>47</v>
      </c>
      <c r="Y28" s="6" t="s">
        <v>207</v>
      </c>
      <c r="AB28" s="6" t="s">
        <v>208</v>
      </c>
      <c r="AC28" s="6">
        <v>159</v>
      </c>
      <c r="AD28" s="6">
        <v>68</v>
      </c>
      <c r="AF28" s="6" t="s">
        <v>42</v>
      </c>
      <c r="AG28" s="6" t="s">
        <v>42</v>
      </c>
      <c r="AI28" s="6" t="str">
        <f>HYPERLINK("https://doi.org/10.1515/9783110892871")</f>
        <v>https://doi.org/10.1515/9783110892871</v>
      </c>
      <c r="AK28" s="6" t="s">
        <v>51</v>
      </c>
    </row>
    <row r="29" spans="1:37" s="6" customFormat="1" x14ac:dyDescent="0.3">
      <c r="A29" s="6">
        <v>535448</v>
      </c>
      <c r="B29" s="7">
        <v>9781400889686</v>
      </c>
      <c r="C29" s="7"/>
      <c r="D29" s="7"/>
      <c r="F29" s="6" t="s">
        <v>209</v>
      </c>
      <c r="G29" s="6" t="s">
        <v>210</v>
      </c>
      <c r="H29" s="6" t="s">
        <v>211</v>
      </c>
      <c r="J29" s="6">
        <v>1</v>
      </c>
      <c r="K29" s="6" t="s">
        <v>212</v>
      </c>
      <c r="L29" s="9" t="s">
        <v>213</v>
      </c>
      <c r="M29" s="6" t="s">
        <v>55</v>
      </c>
      <c r="N29" s="8">
        <v>43242</v>
      </c>
      <c r="O29" s="6">
        <v>2018</v>
      </c>
      <c r="P29" s="6">
        <v>256</v>
      </c>
      <c r="R29" s="6">
        <v>10</v>
      </c>
      <c r="T29" s="6" t="s">
        <v>43</v>
      </c>
      <c r="U29" s="6" t="s">
        <v>44</v>
      </c>
      <c r="V29" s="6" t="s">
        <v>56</v>
      </c>
      <c r="W29" s="6" t="s">
        <v>214</v>
      </c>
      <c r="Y29" s="6" t="s">
        <v>215</v>
      </c>
      <c r="AA29" s="6" t="s">
        <v>216</v>
      </c>
      <c r="AB29" s="6" t="s">
        <v>217</v>
      </c>
      <c r="AC29" s="6">
        <v>68.95</v>
      </c>
      <c r="AF29" s="6" t="s">
        <v>42</v>
      </c>
      <c r="AI29" s="6" t="str">
        <f>HYPERLINK("https://doi.org/10.23943/9781400889686")</f>
        <v>https://doi.org/10.23943/9781400889686</v>
      </c>
      <c r="AK29" s="6" t="s">
        <v>51</v>
      </c>
    </row>
    <row r="30" spans="1:37" s="6" customFormat="1" x14ac:dyDescent="0.3">
      <c r="A30" s="6">
        <v>514924</v>
      </c>
      <c r="B30" s="7">
        <v>9780674043756</v>
      </c>
      <c r="C30" s="7"/>
      <c r="D30" s="7"/>
      <c r="F30" s="6" t="s">
        <v>218</v>
      </c>
      <c r="G30" s="6" t="s">
        <v>219</v>
      </c>
      <c r="H30" s="6" t="s">
        <v>220</v>
      </c>
      <c r="J30" s="6">
        <v>1</v>
      </c>
      <c r="M30" s="6" t="s">
        <v>221</v>
      </c>
      <c r="N30" s="8">
        <v>39994</v>
      </c>
      <c r="O30" s="6">
        <v>2006</v>
      </c>
      <c r="P30" s="6">
        <v>336</v>
      </c>
      <c r="R30" s="6">
        <v>10</v>
      </c>
      <c r="T30" s="6" t="s">
        <v>43</v>
      </c>
      <c r="U30" s="6" t="s">
        <v>44</v>
      </c>
      <c r="V30" s="6" t="s">
        <v>56</v>
      </c>
      <c r="W30" s="6" t="s">
        <v>222</v>
      </c>
      <c r="Y30" s="6" t="s">
        <v>223</v>
      </c>
      <c r="Z30" s="6" t="s">
        <v>224</v>
      </c>
      <c r="AC30" s="6">
        <v>58</v>
      </c>
      <c r="AF30" s="6" t="s">
        <v>42</v>
      </c>
      <c r="AI30" s="6" t="str">
        <f>HYPERLINK("https://doi.org/10.4159/9780674043756")</f>
        <v>https://doi.org/10.4159/9780674043756</v>
      </c>
      <c r="AK30" s="6" t="s">
        <v>51</v>
      </c>
    </row>
    <row r="31" spans="1:37" s="6" customFormat="1" x14ac:dyDescent="0.3">
      <c r="A31" s="6">
        <v>614704</v>
      </c>
      <c r="B31" s="7">
        <v>9783110767308</v>
      </c>
      <c r="C31" s="7"/>
      <c r="D31" s="7">
        <v>9783110767292</v>
      </c>
      <c r="E31" s="6" t="s">
        <v>36</v>
      </c>
      <c r="F31" s="6" t="s">
        <v>225</v>
      </c>
      <c r="G31" s="6" t="s">
        <v>226</v>
      </c>
      <c r="H31" s="6" t="s">
        <v>227</v>
      </c>
      <c r="J31" s="6">
        <v>1</v>
      </c>
      <c r="K31" s="6" t="s">
        <v>79</v>
      </c>
      <c r="M31" s="6" t="s">
        <v>41</v>
      </c>
      <c r="N31" s="8">
        <v>44599</v>
      </c>
      <c r="O31" s="6">
        <v>2022</v>
      </c>
      <c r="P31" s="6">
        <v>233</v>
      </c>
      <c r="Q31" s="6">
        <v>8</v>
      </c>
      <c r="S31" s="6">
        <v>2417</v>
      </c>
      <c r="T31" s="6" t="s">
        <v>43</v>
      </c>
      <c r="U31" s="6" t="s">
        <v>88</v>
      </c>
      <c r="V31" s="6" t="s">
        <v>139</v>
      </c>
      <c r="W31" s="6" t="s">
        <v>228</v>
      </c>
      <c r="X31" s="6" t="s">
        <v>47</v>
      </c>
      <c r="Y31" s="6" t="s">
        <v>229</v>
      </c>
      <c r="AB31" s="6" t="s">
        <v>230</v>
      </c>
      <c r="AC31" s="6">
        <v>699</v>
      </c>
      <c r="AE31" s="6">
        <v>61.95</v>
      </c>
      <c r="AF31" s="6" t="s">
        <v>42</v>
      </c>
      <c r="AH31" s="6" t="s">
        <v>42</v>
      </c>
      <c r="AI31" s="6" t="str">
        <f>HYPERLINK("https://doi.org/10.1515/9783110767308")</f>
        <v>https://doi.org/10.1515/9783110767308</v>
      </c>
      <c r="AK31" s="6" t="s">
        <v>51</v>
      </c>
    </row>
    <row r="32" spans="1:37" s="6" customFormat="1" x14ac:dyDescent="0.3">
      <c r="A32" s="6">
        <v>508652</v>
      </c>
      <c r="B32" s="7">
        <v>9781400855568</v>
      </c>
      <c r="C32" s="7"/>
      <c r="D32" s="7"/>
      <c r="F32" s="6" t="s">
        <v>231</v>
      </c>
      <c r="G32" s="6" t="s">
        <v>232</v>
      </c>
      <c r="H32" s="6" t="s">
        <v>233</v>
      </c>
      <c r="J32" s="6">
        <v>1</v>
      </c>
      <c r="K32" s="6" t="s">
        <v>97</v>
      </c>
      <c r="L32" s="9" t="s">
        <v>234</v>
      </c>
      <c r="M32" s="6" t="s">
        <v>55</v>
      </c>
      <c r="N32" s="8">
        <v>41834</v>
      </c>
      <c r="O32" s="6">
        <v>1981</v>
      </c>
      <c r="P32" s="6">
        <v>418</v>
      </c>
      <c r="R32" s="6">
        <v>10</v>
      </c>
      <c r="T32" s="6" t="s">
        <v>43</v>
      </c>
      <c r="U32" s="6" t="s">
        <v>44</v>
      </c>
      <c r="V32" s="6" t="s">
        <v>56</v>
      </c>
      <c r="W32" s="6" t="s">
        <v>235</v>
      </c>
      <c r="Y32" s="6" t="s">
        <v>236</v>
      </c>
      <c r="AC32" s="6">
        <v>280</v>
      </c>
      <c r="AF32" s="6" t="s">
        <v>42</v>
      </c>
      <c r="AI32" s="6" t="str">
        <f>HYPERLINK("https://doi.org/10.1515/9781400855568")</f>
        <v>https://doi.org/10.1515/9781400855568</v>
      </c>
      <c r="AK32" s="6" t="s">
        <v>51</v>
      </c>
    </row>
    <row r="33" spans="1:37" s="6" customFormat="1" x14ac:dyDescent="0.3">
      <c r="A33" s="6">
        <v>598398</v>
      </c>
      <c r="B33" s="7">
        <v>9780691189710</v>
      </c>
      <c r="C33" s="7"/>
      <c r="D33" s="7"/>
      <c r="F33" s="6" t="s">
        <v>237</v>
      </c>
      <c r="G33" s="6" t="s">
        <v>238</v>
      </c>
      <c r="H33" s="6" t="s">
        <v>239</v>
      </c>
      <c r="J33" s="6">
        <v>1</v>
      </c>
      <c r="M33" s="6" t="s">
        <v>55</v>
      </c>
      <c r="N33" s="8">
        <v>44362</v>
      </c>
      <c r="O33" s="6">
        <v>2021</v>
      </c>
      <c r="P33" s="6">
        <v>224</v>
      </c>
      <c r="R33" s="6">
        <v>10</v>
      </c>
      <c r="T33" s="6" t="s">
        <v>43</v>
      </c>
      <c r="U33" s="6" t="s">
        <v>88</v>
      </c>
      <c r="V33" s="6" t="s">
        <v>240</v>
      </c>
      <c r="W33" s="6" t="s">
        <v>241</v>
      </c>
      <c r="Y33" s="6" t="s">
        <v>242</v>
      </c>
      <c r="AA33" s="6" t="s">
        <v>243</v>
      </c>
      <c r="AB33" s="6" t="s">
        <v>244</v>
      </c>
      <c r="AC33" s="6">
        <v>78</v>
      </c>
      <c r="AF33" s="6" t="s">
        <v>42</v>
      </c>
      <c r="AI33" s="6" t="str">
        <f>HYPERLINK("https://doi.org/10.1515/9780691189710?locatt=mode:legacy")</f>
        <v>https://doi.org/10.1515/9780691189710?locatt=mode:legacy</v>
      </c>
      <c r="AK33" s="6" t="s">
        <v>51</v>
      </c>
    </row>
    <row r="34" spans="1:37" s="6" customFormat="1" x14ac:dyDescent="0.3">
      <c r="A34" s="6">
        <v>320733</v>
      </c>
      <c r="B34" s="7">
        <v>9783110349900</v>
      </c>
      <c r="C34" s="7"/>
      <c r="D34" s="7">
        <v>9783110349917</v>
      </c>
      <c r="E34" s="6" t="s">
        <v>36</v>
      </c>
      <c r="F34" s="6" t="s">
        <v>245</v>
      </c>
      <c r="G34" s="6" t="s">
        <v>246</v>
      </c>
      <c r="H34" s="6" t="s">
        <v>247</v>
      </c>
      <c r="J34" s="6">
        <v>1</v>
      </c>
      <c r="M34" s="6" t="s">
        <v>80</v>
      </c>
      <c r="N34" s="8">
        <v>41813</v>
      </c>
      <c r="O34" s="6">
        <v>2014</v>
      </c>
      <c r="P34" s="6">
        <v>208</v>
      </c>
      <c r="Q34" s="6">
        <v>199</v>
      </c>
      <c r="R34" s="6">
        <v>10</v>
      </c>
      <c r="S34" s="6">
        <v>2417</v>
      </c>
      <c r="T34" s="6" t="s">
        <v>43</v>
      </c>
      <c r="U34" s="6" t="s">
        <v>76</v>
      </c>
      <c r="V34" s="6" t="s">
        <v>81</v>
      </c>
      <c r="W34" s="6" t="s">
        <v>248</v>
      </c>
      <c r="X34" s="6" t="s">
        <v>47</v>
      </c>
      <c r="Y34" s="6" t="s">
        <v>249</v>
      </c>
      <c r="AB34" s="6" t="s">
        <v>250</v>
      </c>
      <c r="AC34" s="6">
        <v>699</v>
      </c>
      <c r="AE34" s="6">
        <v>39.950000000000003</v>
      </c>
      <c r="AF34" s="6" t="s">
        <v>42</v>
      </c>
      <c r="AH34" s="6" t="s">
        <v>42</v>
      </c>
      <c r="AI34" s="6" t="str">
        <f>HYPERLINK("https://doi.org/10.1524/9783110349900")</f>
        <v>https://doi.org/10.1524/9783110349900</v>
      </c>
      <c r="AK34" s="6" t="s">
        <v>51</v>
      </c>
    </row>
    <row r="35" spans="1:37" s="6" customFormat="1" x14ac:dyDescent="0.3">
      <c r="A35" s="6">
        <v>508976</v>
      </c>
      <c r="B35" s="7">
        <v>9783110413229</v>
      </c>
      <c r="C35" s="7"/>
      <c r="D35" s="7">
        <v>9783110413212</v>
      </c>
      <c r="E35" s="6" t="s">
        <v>36</v>
      </c>
      <c r="F35" s="6" t="s">
        <v>251</v>
      </c>
      <c r="G35" s="6" t="s">
        <v>252</v>
      </c>
      <c r="H35" s="6" t="s">
        <v>253</v>
      </c>
      <c r="J35" s="6">
        <v>1</v>
      </c>
      <c r="K35" s="6" t="s">
        <v>79</v>
      </c>
      <c r="L35" s="9" t="s">
        <v>254</v>
      </c>
      <c r="M35" s="6" t="s">
        <v>80</v>
      </c>
      <c r="N35" s="8">
        <v>42514</v>
      </c>
      <c r="O35" s="6">
        <v>2016</v>
      </c>
      <c r="P35" s="6">
        <v>214</v>
      </c>
      <c r="Q35" s="6">
        <v>50</v>
      </c>
      <c r="S35" s="6">
        <v>2417</v>
      </c>
      <c r="T35" s="6" t="s">
        <v>43</v>
      </c>
      <c r="U35" s="6" t="s">
        <v>88</v>
      </c>
      <c r="V35" s="6" t="s">
        <v>163</v>
      </c>
      <c r="W35" s="6" t="s">
        <v>255</v>
      </c>
      <c r="X35" s="6" t="s">
        <v>47</v>
      </c>
      <c r="Y35" s="6" t="s">
        <v>256</v>
      </c>
      <c r="Z35" s="6" t="s">
        <v>257</v>
      </c>
      <c r="AB35" s="6" t="s">
        <v>258</v>
      </c>
      <c r="AC35" s="6">
        <v>699</v>
      </c>
      <c r="AE35" s="6">
        <v>84.95</v>
      </c>
      <c r="AF35" s="6" t="s">
        <v>42</v>
      </c>
      <c r="AH35" s="6" t="s">
        <v>42</v>
      </c>
      <c r="AI35" s="6" t="str">
        <f>HYPERLINK("https://doi.org/10.1515/9783110413229")</f>
        <v>https://doi.org/10.1515/9783110413229</v>
      </c>
      <c r="AK35" s="6" t="s">
        <v>51</v>
      </c>
    </row>
    <row r="36" spans="1:37" s="6" customFormat="1" x14ac:dyDescent="0.3">
      <c r="A36" s="6">
        <v>508953</v>
      </c>
      <c r="B36" s="7">
        <v>9781400855988</v>
      </c>
      <c r="C36" s="7"/>
      <c r="D36" s="7"/>
      <c r="F36" s="6" t="s">
        <v>259</v>
      </c>
      <c r="H36" s="6" t="s">
        <v>260</v>
      </c>
      <c r="J36" s="6">
        <v>1</v>
      </c>
      <c r="K36" s="6" t="s">
        <v>97</v>
      </c>
      <c r="L36" s="9" t="s">
        <v>261</v>
      </c>
      <c r="M36" s="6" t="s">
        <v>55</v>
      </c>
      <c r="N36" s="8">
        <v>41834</v>
      </c>
      <c r="O36" s="6">
        <v>1974</v>
      </c>
      <c r="P36" s="6">
        <v>810</v>
      </c>
      <c r="R36" s="6">
        <v>10</v>
      </c>
      <c r="T36" s="6" t="s">
        <v>43</v>
      </c>
      <c r="U36" s="6" t="s">
        <v>88</v>
      </c>
      <c r="V36" s="6" t="s">
        <v>169</v>
      </c>
      <c r="W36" s="6" t="s">
        <v>170</v>
      </c>
      <c r="Y36" s="6" t="s">
        <v>262</v>
      </c>
      <c r="AA36" s="6" t="s">
        <v>263</v>
      </c>
      <c r="AC36" s="6">
        <v>450</v>
      </c>
      <c r="AF36" s="6" t="s">
        <v>42</v>
      </c>
      <c r="AI36" s="6" t="str">
        <f>HYPERLINK("https://doi.org/10.1515/9781400855988")</f>
        <v>https://doi.org/10.1515/9781400855988</v>
      </c>
      <c r="AK36" s="6" t="s">
        <v>51</v>
      </c>
    </row>
    <row r="37" spans="1:37" s="6" customFormat="1" x14ac:dyDescent="0.3">
      <c r="A37" s="6">
        <v>534732</v>
      </c>
      <c r="B37" s="7">
        <v>9783110573275</v>
      </c>
      <c r="C37" s="7"/>
      <c r="D37" s="7">
        <v>9783110573268</v>
      </c>
      <c r="E37" s="6" t="s">
        <v>36</v>
      </c>
      <c r="F37" s="6" t="s">
        <v>264</v>
      </c>
      <c r="G37" s="6" t="s">
        <v>77</v>
      </c>
      <c r="H37" s="6" t="s">
        <v>265</v>
      </c>
      <c r="J37" s="6">
        <v>1</v>
      </c>
      <c r="K37" s="6" t="s">
        <v>79</v>
      </c>
      <c r="M37" s="6" t="s">
        <v>41</v>
      </c>
      <c r="N37" s="8">
        <v>43276</v>
      </c>
      <c r="O37" s="6">
        <v>2018</v>
      </c>
      <c r="P37" s="6">
        <v>230</v>
      </c>
      <c r="Q37" s="6">
        <v>84</v>
      </c>
      <c r="S37" s="6">
        <v>2417</v>
      </c>
      <c r="T37" s="6" t="s">
        <v>43</v>
      </c>
      <c r="U37" s="6" t="s">
        <v>88</v>
      </c>
      <c r="V37" s="6" t="s">
        <v>89</v>
      </c>
      <c r="W37" s="6" t="s">
        <v>266</v>
      </c>
      <c r="X37" s="6" t="s">
        <v>47</v>
      </c>
      <c r="Y37" s="6" t="s">
        <v>267</v>
      </c>
      <c r="AB37" s="6" t="s">
        <v>268</v>
      </c>
      <c r="AC37" s="6">
        <v>699</v>
      </c>
      <c r="AE37" s="6">
        <v>59.95</v>
      </c>
      <c r="AF37" s="6" t="s">
        <v>42</v>
      </c>
      <c r="AH37" s="6" t="s">
        <v>42</v>
      </c>
      <c r="AI37" s="6" t="str">
        <f>HYPERLINK("https://doi.org/10.1515/9783110573275")</f>
        <v>https://doi.org/10.1515/9783110573275</v>
      </c>
      <c r="AK37" s="6" t="s">
        <v>51</v>
      </c>
    </row>
    <row r="38" spans="1:37" s="6" customFormat="1" x14ac:dyDescent="0.3">
      <c r="A38" s="6">
        <v>558463</v>
      </c>
      <c r="B38" s="7">
        <v>9783110664904</v>
      </c>
      <c r="C38" s="7">
        <v>9783110663242</v>
      </c>
      <c r="D38" s="7"/>
      <c r="F38" s="6" t="s">
        <v>269</v>
      </c>
      <c r="G38" s="6" t="s">
        <v>270</v>
      </c>
      <c r="H38" s="6" t="s">
        <v>271</v>
      </c>
      <c r="J38" s="6">
        <v>1</v>
      </c>
      <c r="K38" s="6" t="s">
        <v>137</v>
      </c>
      <c r="L38" s="9" t="s">
        <v>272</v>
      </c>
      <c r="M38" s="6" t="s">
        <v>41</v>
      </c>
      <c r="N38" s="8">
        <v>43990</v>
      </c>
      <c r="O38" s="6">
        <v>2020</v>
      </c>
      <c r="P38" s="6">
        <v>160</v>
      </c>
      <c r="Q38" s="6">
        <v>2</v>
      </c>
      <c r="S38" s="6">
        <v>2417</v>
      </c>
      <c r="T38" s="6" t="s">
        <v>43</v>
      </c>
      <c r="U38" s="6" t="s">
        <v>88</v>
      </c>
      <c r="V38" s="6" t="s">
        <v>139</v>
      </c>
      <c r="W38" s="6" t="s">
        <v>273</v>
      </c>
      <c r="Y38" s="6" t="s">
        <v>274</v>
      </c>
      <c r="AB38" s="6" t="s">
        <v>275</v>
      </c>
      <c r="AC38" s="6">
        <v>139</v>
      </c>
      <c r="AD38" s="6">
        <v>164.95</v>
      </c>
      <c r="AF38" s="6" t="s">
        <v>42</v>
      </c>
      <c r="AG38" s="6" t="s">
        <v>42</v>
      </c>
      <c r="AI38" s="6" t="str">
        <f>HYPERLINK("https://doi.org/10.1515/9783110664904")</f>
        <v>https://doi.org/10.1515/9783110664904</v>
      </c>
      <c r="AK38" s="6" t="s">
        <v>51</v>
      </c>
    </row>
    <row r="39" spans="1:37" s="6" customFormat="1" x14ac:dyDescent="0.3">
      <c r="A39" s="6">
        <v>506829</v>
      </c>
      <c r="B39" s="7">
        <v>9781400826971</v>
      </c>
      <c r="C39" s="7"/>
      <c r="D39" s="7"/>
      <c r="F39" s="6" t="s">
        <v>276</v>
      </c>
      <c r="G39" s="6" t="s">
        <v>277</v>
      </c>
      <c r="H39" s="6" t="s">
        <v>278</v>
      </c>
      <c r="J39" s="6">
        <v>1</v>
      </c>
      <c r="K39" s="6" t="s">
        <v>279</v>
      </c>
      <c r="L39" s="9" t="s">
        <v>280</v>
      </c>
      <c r="M39" s="6" t="s">
        <v>55</v>
      </c>
      <c r="N39" s="8">
        <v>39823</v>
      </c>
      <c r="O39" s="6">
        <v>2005</v>
      </c>
      <c r="P39" s="6">
        <v>200</v>
      </c>
      <c r="R39" s="6">
        <v>10</v>
      </c>
      <c r="T39" s="6" t="s">
        <v>43</v>
      </c>
      <c r="U39" s="6" t="s">
        <v>88</v>
      </c>
      <c r="V39" s="6" t="s">
        <v>276</v>
      </c>
      <c r="W39" s="6" t="s">
        <v>281</v>
      </c>
      <c r="Y39" s="6" t="s">
        <v>282</v>
      </c>
      <c r="AA39" s="6" t="s">
        <v>283</v>
      </c>
      <c r="AB39" s="6" t="s">
        <v>284</v>
      </c>
      <c r="AC39" s="6">
        <v>200</v>
      </c>
      <c r="AF39" s="6" t="s">
        <v>42</v>
      </c>
      <c r="AI39" s="6" t="str">
        <f>HYPERLINK("https://doi.org/10.1515/9781400826971")</f>
        <v>https://doi.org/10.1515/9781400826971</v>
      </c>
      <c r="AK39" s="6" t="s">
        <v>51</v>
      </c>
    </row>
    <row r="40" spans="1:37" s="6" customFormat="1" x14ac:dyDescent="0.3">
      <c r="A40" s="6">
        <v>523489</v>
      </c>
      <c r="B40" s="7">
        <v>9783110500592</v>
      </c>
      <c r="C40" s="7"/>
      <c r="D40" s="7"/>
      <c r="E40" s="6" t="s">
        <v>36</v>
      </c>
      <c r="F40" s="6" t="s">
        <v>285</v>
      </c>
      <c r="G40" s="6" t="s">
        <v>286</v>
      </c>
      <c r="H40" s="6" t="s">
        <v>287</v>
      </c>
      <c r="J40" s="6">
        <v>1</v>
      </c>
      <c r="K40" s="6" t="s">
        <v>79</v>
      </c>
      <c r="L40" s="9" t="s">
        <v>288</v>
      </c>
      <c r="M40" s="6" t="s">
        <v>41</v>
      </c>
      <c r="N40" s="8">
        <v>42814</v>
      </c>
      <c r="O40" s="6">
        <v>2017</v>
      </c>
      <c r="P40" s="6">
        <v>226</v>
      </c>
      <c r="Q40" s="6">
        <v>50</v>
      </c>
      <c r="S40" s="6">
        <v>2417</v>
      </c>
      <c r="T40" s="6" t="s">
        <v>43</v>
      </c>
      <c r="U40" s="6" t="s">
        <v>289</v>
      </c>
      <c r="V40" s="6" t="s">
        <v>290</v>
      </c>
      <c r="W40" s="6" t="s">
        <v>291</v>
      </c>
      <c r="X40" s="6" t="s">
        <v>47</v>
      </c>
      <c r="Y40" s="6" t="s">
        <v>292</v>
      </c>
      <c r="AA40" s="6" t="s">
        <v>293</v>
      </c>
      <c r="AB40" s="6" t="s">
        <v>294</v>
      </c>
      <c r="AC40" s="6">
        <v>699</v>
      </c>
      <c r="AF40" s="6" t="s">
        <v>42</v>
      </c>
      <c r="AI40" s="6" t="str">
        <f>HYPERLINK("https://doi.org/10.1515/9783110500592")</f>
        <v>https://doi.org/10.1515/9783110500592</v>
      </c>
      <c r="AK40" s="6" t="s">
        <v>51</v>
      </c>
    </row>
    <row r="41" spans="1:37" s="6" customFormat="1" x14ac:dyDescent="0.3">
      <c r="A41" s="6">
        <v>563350</v>
      </c>
      <c r="B41" s="7">
        <v>9781400839063</v>
      </c>
      <c r="C41" s="7"/>
      <c r="D41" s="7"/>
      <c r="F41" s="6" t="s">
        <v>295</v>
      </c>
      <c r="H41" s="6" t="s">
        <v>296</v>
      </c>
      <c r="J41" s="6">
        <v>1</v>
      </c>
      <c r="M41" s="6" t="s">
        <v>55</v>
      </c>
      <c r="N41" s="8">
        <v>40546</v>
      </c>
      <c r="O41" s="6">
        <v>2011</v>
      </c>
      <c r="P41" s="6">
        <v>416</v>
      </c>
      <c r="R41" s="6">
        <v>10</v>
      </c>
      <c r="T41" s="6" t="s">
        <v>43</v>
      </c>
      <c r="U41" s="6" t="s">
        <v>44</v>
      </c>
      <c r="V41" s="6" t="s">
        <v>56</v>
      </c>
      <c r="W41" s="6" t="s">
        <v>297</v>
      </c>
      <c r="Y41" s="6" t="s">
        <v>298</v>
      </c>
      <c r="AA41" s="6" t="s">
        <v>299</v>
      </c>
      <c r="AB41" s="6" t="s">
        <v>300</v>
      </c>
      <c r="AC41" s="6">
        <v>171.95</v>
      </c>
      <c r="AF41" s="6" t="s">
        <v>42</v>
      </c>
      <c r="AI41" s="6" t="str">
        <f>HYPERLINK("https://doi.org/10.1515/9781400839063")</f>
        <v>https://doi.org/10.1515/9781400839063</v>
      </c>
      <c r="AK41" s="6" t="s">
        <v>51</v>
      </c>
    </row>
    <row r="42" spans="1:37" s="6" customFormat="1" x14ac:dyDescent="0.3">
      <c r="A42" s="6">
        <v>303581</v>
      </c>
      <c r="B42" s="7">
        <v>9781614514176</v>
      </c>
      <c r="C42" s="7"/>
      <c r="D42" s="7">
        <v>9781614515654</v>
      </c>
      <c r="E42" s="6" t="s">
        <v>36</v>
      </c>
      <c r="F42" s="6" t="s">
        <v>301</v>
      </c>
      <c r="G42" s="6" t="s">
        <v>302</v>
      </c>
      <c r="H42" s="6" t="s">
        <v>303</v>
      </c>
      <c r="J42" s="6">
        <v>1</v>
      </c>
      <c r="K42" s="6" t="s">
        <v>79</v>
      </c>
      <c r="L42" s="9" t="s">
        <v>304</v>
      </c>
      <c r="M42" s="6" t="s">
        <v>41</v>
      </c>
      <c r="N42" s="8">
        <v>43213</v>
      </c>
      <c r="O42" s="6">
        <v>2018</v>
      </c>
      <c r="P42" s="6">
        <v>158</v>
      </c>
      <c r="Q42" s="6">
        <v>88</v>
      </c>
      <c r="S42" s="6">
        <v>2417</v>
      </c>
      <c r="T42" s="6" t="s">
        <v>43</v>
      </c>
      <c r="U42" s="6" t="s">
        <v>88</v>
      </c>
      <c r="V42" s="6" t="s">
        <v>178</v>
      </c>
      <c r="W42" s="6" t="s">
        <v>305</v>
      </c>
      <c r="X42" s="6" t="s">
        <v>47</v>
      </c>
      <c r="Y42" s="6" t="s">
        <v>306</v>
      </c>
      <c r="Z42" s="6" t="s">
        <v>307</v>
      </c>
      <c r="AB42" s="6" t="s">
        <v>308</v>
      </c>
      <c r="AC42" s="6">
        <v>699</v>
      </c>
      <c r="AE42" s="6">
        <v>79.95</v>
      </c>
      <c r="AF42" s="6" t="s">
        <v>42</v>
      </c>
      <c r="AH42" s="6" t="s">
        <v>42</v>
      </c>
      <c r="AI42" s="6" t="str">
        <f>HYPERLINK("https://doi.org/10.1515/9781614514176")</f>
        <v>https://doi.org/10.1515/9781614514176</v>
      </c>
      <c r="AK42" s="6" t="s">
        <v>51</v>
      </c>
    </row>
    <row r="43" spans="1:37" s="6" customFormat="1" x14ac:dyDescent="0.3">
      <c r="A43" s="6">
        <v>560425</v>
      </c>
      <c r="B43" s="7">
        <v>9780226127019</v>
      </c>
      <c r="C43" s="7"/>
      <c r="D43" s="7"/>
      <c r="F43" s="6" t="s">
        <v>309</v>
      </c>
      <c r="G43" s="6" t="s">
        <v>310</v>
      </c>
      <c r="H43" s="6" t="s">
        <v>311</v>
      </c>
      <c r="J43" s="6">
        <v>1</v>
      </c>
      <c r="M43" s="6" t="s">
        <v>196</v>
      </c>
      <c r="N43" s="8">
        <v>42675</v>
      </c>
      <c r="O43" s="6">
        <v>2016</v>
      </c>
      <c r="P43" s="6">
        <v>384</v>
      </c>
      <c r="R43" s="6">
        <v>10</v>
      </c>
      <c r="T43" s="6" t="s">
        <v>43</v>
      </c>
      <c r="U43" s="6" t="s">
        <v>44</v>
      </c>
      <c r="V43" s="6" t="s">
        <v>56</v>
      </c>
      <c r="W43" s="6" t="s">
        <v>312</v>
      </c>
      <c r="Y43" s="6" t="s">
        <v>313</v>
      </c>
      <c r="Z43" s="6" t="s">
        <v>314</v>
      </c>
      <c r="AA43" s="6" t="s">
        <v>315</v>
      </c>
      <c r="AB43" s="6" t="s">
        <v>316</v>
      </c>
      <c r="AC43" s="6">
        <v>173.95</v>
      </c>
      <c r="AF43" s="6" t="s">
        <v>42</v>
      </c>
      <c r="AI43" s="6" t="str">
        <f>HYPERLINK("https://www.degruyter.com/isbn/9780226127019")</f>
        <v>https://www.degruyter.com/isbn/9780226127019</v>
      </c>
      <c r="AK43" s="6" t="s">
        <v>51</v>
      </c>
    </row>
    <row r="44" spans="1:37" s="6" customFormat="1" x14ac:dyDescent="0.3">
      <c r="A44" s="6">
        <v>571993</v>
      </c>
      <c r="B44" s="7">
        <v>9780691199948</v>
      </c>
      <c r="C44" s="7"/>
      <c r="D44" s="7"/>
      <c r="F44" s="6" t="s">
        <v>317</v>
      </c>
      <c r="G44" s="6" t="s">
        <v>318</v>
      </c>
      <c r="H44" s="6" t="s">
        <v>319</v>
      </c>
      <c r="J44" s="6">
        <v>1</v>
      </c>
      <c r="M44" s="6" t="s">
        <v>55</v>
      </c>
      <c r="N44" s="8">
        <v>43907</v>
      </c>
      <c r="O44" s="6">
        <v>2020</v>
      </c>
      <c r="P44" s="6">
        <v>232</v>
      </c>
      <c r="R44" s="6">
        <v>10</v>
      </c>
      <c r="T44" s="6" t="s">
        <v>43</v>
      </c>
      <c r="U44" s="6" t="s">
        <v>88</v>
      </c>
      <c r="V44" s="6" t="s">
        <v>276</v>
      </c>
      <c r="W44" s="6" t="s">
        <v>320</v>
      </c>
      <c r="Y44" s="6" t="s">
        <v>321</v>
      </c>
      <c r="AA44" s="6" t="s">
        <v>322</v>
      </c>
      <c r="AB44" s="6" t="s">
        <v>323</v>
      </c>
      <c r="AC44" s="6">
        <v>78</v>
      </c>
      <c r="AF44" s="6" t="s">
        <v>42</v>
      </c>
      <c r="AI44" s="6" t="str">
        <f>HYPERLINK("https://doi.org/10.1515/9780691199948")</f>
        <v>https://doi.org/10.1515/9780691199948</v>
      </c>
      <c r="AK44" s="6" t="s">
        <v>51</v>
      </c>
    </row>
    <row r="45" spans="1:37" s="6" customFormat="1" x14ac:dyDescent="0.3">
      <c r="A45" s="6">
        <v>498101</v>
      </c>
      <c r="B45" s="7">
        <v>9783110379549</v>
      </c>
      <c r="C45" s="7"/>
      <c r="D45" s="7">
        <v>9783110378115</v>
      </c>
      <c r="E45" s="6" t="s">
        <v>36</v>
      </c>
      <c r="F45" s="6" t="s">
        <v>324</v>
      </c>
      <c r="G45" s="6" t="s">
        <v>77</v>
      </c>
      <c r="H45" s="6" t="s">
        <v>325</v>
      </c>
      <c r="J45" s="6">
        <v>1</v>
      </c>
      <c r="K45" s="6" t="s">
        <v>79</v>
      </c>
      <c r="L45" s="9" t="s">
        <v>326</v>
      </c>
      <c r="M45" s="6" t="s">
        <v>41</v>
      </c>
      <c r="N45" s="8">
        <v>42293</v>
      </c>
      <c r="O45" s="6">
        <v>2015</v>
      </c>
      <c r="P45" s="6">
        <v>267</v>
      </c>
      <c r="Q45" s="6">
        <v>140</v>
      </c>
      <c r="S45" s="6">
        <v>2417</v>
      </c>
      <c r="T45" s="6" t="s">
        <v>43</v>
      </c>
      <c r="U45" s="6" t="s">
        <v>76</v>
      </c>
      <c r="V45" s="6" t="s">
        <v>192</v>
      </c>
      <c r="W45" s="6" t="s">
        <v>248</v>
      </c>
      <c r="X45" s="6" t="s">
        <v>47</v>
      </c>
      <c r="Y45" s="6" t="s">
        <v>327</v>
      </c>
      <c r="Z45" s="6" t="s">
        <v>328</v>
      </c>
      <c r="AA45" s="6" t="s">
        <v>329</v>
      </c>
      <c r="AB45" s="6" t="s">
        <v>330</v>
      </c>
      <c r="AC45" s="6">
        <v>249</v>
      </c>
      <c r="AE45" s="6">
        <v>49.95</v>
      </c>
      <c r="AF45" s="6" t="s">
        <v>42</v>
      </c>
      <c r="AH45" s="6" t="s">
        <v>42</v>
      </c>
      <c r="AI45" s="6" t="str">
        <f>HYPERLINK("https://doi.org/10.1515/9783110379549")</f>
        <v>https://doi.org/10.1515/9783110379549</v>
      </c>
      <c r="AK45" s="6" t="s">
        <v>51</v>
      </c>
    </row>
    <row r="46" spans="1:37" s="6" customFormat="1" x14ac:dyDescent="0.3">
      <c r="A46" s="6">
        <v>569017</v>
      </c>
      <c r="B46" s="7">
        <v>9781501748134</v>
      </c>
      <c r="C46" s="7"/>
      <c r="D46" s="7"/>
      <c r="F46" s="6" t="s">
        <v>331</v>
      </c>
      <c r="G46" s="6" t="s">
        <v>332</v>
      </c>
      <c r="H46" s="6" t="s">
        <v>333</v>
      </c>
      <c r="J46" s="6">
        <v>1</v>
      </c>
      <c r="M46" s="6" t="s">
        <v>334</v>
      </c>
      <c r="N46" s="8">
        <v>43936</v>
      </c>
      <c r="O46" s="6">
        <v>2021</v>
      </c>
      <c r="P46" s="6">
        <v>240</v>
      </c>
      <c r="R46" s="6">
        <v>283.5</v>
      </c>
      <c r="T46" s="6" t="s">
        <v>43</v>
      </c>
      <c r="U46" s="6" t="s">
        <v>44</v>
      </c>
      <c r="V46" s="6" t="s">
        <v>56</v>
      </c>
      <c r="W46" s="6" t="s">
        <v>335</v>
      </c>
      <c r="Y46" s="6" t="s">
        <v>336</v>
      </c>
      <c r="Z46" s="6" t="s">
        <v>337</v>
      </c>
      <c r="AA46" s="6" t="s">
        <v>338</v>
      </c>
      <c r="AB46" s="6" t="s">
        <v>339</v>
      </c>
      <c r="AC46" s="6">
        <v>130.94999999999999</v>
      </c>
      <c r="AF46" s="6" t="s">
        <v>42</v>
      </c>
      <c r="AI46" s="6" t="str">
        <f>HYPERLINK("https://doi.org/10.1515/9781501748134?locatt=mode:legacy")</f>
        <v>https://doi.org/10.1515/9781501748134?locatt=mode:legacy</v>
      </c>
      <c r="AK46" s="6" t="s">
        <v>51</v>
      </c>
    </row>
    <row r="47" spans="1:37" s="6" customFormat="1" x14ac:dyDescent="0.3">
      <c r="A47" s="6">
        <v>561009</v>
      </c>
      <c r="B47" s="7">
        <v>9783110669787</v>
      </c>
      <c r="C47" s="7">
        <v>9783110666472</v>
      </c>
      <c r="D47" s="7"/>
      <c r="F47" s="6" t="s">
        <v>340</v>
      </c>
      <c r="I47" s="6" t="s">
        <v>341</v>
      </c>
      <c r="J47" s="6">
        <v>1</v>
      </c>
      <c r="K47" s="6" t="s">
        <v>342</v>
      </c>
      <c r="L47" s="9" t="s">
        <v>343</v>
      </c>
      <c r="M47" s="6" t="s">
        <v>41</v>
      </c>
      <c r="N47" s="8">
        <v>43956</v>
      </c>
      <c r="O47" s="6">
        <v>2020</v>
      </c>
      <c r="P47" s="6">
        <v>312</v>
      </c>
      <c r="Q47" s="6">
        <v>22</v>
      </c>
      <c r="S47" s="6">
        <v>2417</v>
      </c>
      <c r="T47" s="6" t="s">
        <v>43</v>
      </c>
      <c r="U47" s="6" t="s">
        <v>88</v>
      </c>
      <c r="V47" s="6" t="s">
        <v>163</v>
      </c>
      <c r="W47" s="6" t="s">
        <v>344</v>
      </c>
      <c r="Y47" s="6" t="s">
        <v>345</v>
      </c>
      <c r="AB47" s="6" t="s">
        <v>346</v>
      </c>
      <c r="AC47" s="6">
        <v>139</v>
      </c>
      <c r="AD47" s="6">
        <v>164.95</v>
      </c>
      <c r="AF47" s="6" t="s">
        <v>42</v>
      </c>
      <c r="AG47" s="6" t="s">
        <v>42</v>
      </c>
      <c r="AI47" s="6" t="str">
        <f>HYPERLINK("https://doi.org/10.1515/9783110669787")</f>
        <v>https://doi.org/10.1515/9783110669787</v>
      </c>
      <c r="AK47" s="6" t="s">
        <v>51</v>
      </c>
    </row>
    <row r="48" spans="1:37" s="6" customFormat="1" x14ac:dyDescent="0.3">
      <c r="A48" s="6">
        <v>528763</v>
      </c>
      <c r="B48" s="7">
        <v>9783110542363</v>
      </c>
      <c r="C48" s="7">
        <v>9783110541090</v>
      </c>
      <c r="D48" s="7"/>
      <c r="F48" s="6" t="s">
        <v>347</v>
      </c>
      <c r="H48" s="6" t="s">
        <v>348</v>
      </c>
      <c r="J48" s="6">
        <v>1</v>
      </c>
      <c r="M48" s="6" t="s">
        <v>41</v>
      </c>
      <c r="N48" s="8">
        <v>44522</v>
      </c>
      <c r="O48" s="6">
        <v>2022</v>
      </c>
      <c r="P48" s="6">
        <v>644</v>
      </c>
      <c r="Q48" s="6">
        <v>629</v>
      </c>
      <c r="S48" s="6">
        <v>2417</v>
      </c>
      <c r="T48" s="6" t="s">
        <v>43</v>
      </c>
      <c r="U48" s="6" t="s">
        <v>76</v>
      </c>
      <c r="V48" s="6" t="s">
        <v>349</v>
      </c>
      <c r="W48" s="6" t="s">
        <v>350</v>
      </c>
      <c r="Y48" s="6" t="s">
        <v>351</v>
      </c>
      <c r="Z48" s="6" t="s">
        <v>352</v>
      </c>
      <c r="AB48" s="6" t="s">
        <v>353</v>
      </c>
      <c r="AC48" s="6">
        <v>139</v>
      </c>
      <c r="AD48" s="6">
        <v>139.94999999999999</v>
      </c>
      <c r="AF48" s="6" t="s">
        <v>42</v>
      </c>
      <c r="AG48" s="6" t="s">
        <v>42</v>
      </c>
      <c r="AI48" s="6" t="str">
        <f>HYPERLINK("https://doi.org/10.1515/9783110542363")</f>
        <v>https://doi.org/10.1515/9783110542363</v>
      </c>
      <c r="AK48" s="6" t="s">
        <v>51</v>
      </c>
    </row>
    <row r="49" spans="1:37" s="6" customFormat="1" x14ac:dyDescent="0.3">
      <c r="A49" s="6">
        <v>530799</v>
      </c>
      <c r="B49" s="7">
        <v>9780824844967</v>
      </c>
      <c r="C49" s="7"/>
      <c r="D49" s="7"/>
      <c r="F49" s="6" t="s">
        <v>354</v>
      </c>
      <c r="G49" s="6" t="s">
        <v>355</v>
      </c>
      <c r="I49" s="6" t="s">
        <v>356</v>
      </c>
      <c r="J49" s="6">
        <v>1</v>
      </c>
      <c r="M49" s="6" t="s">
        <v>357</v>
      </c>
      <c r="N49" s="8">
        <v>37925</v>
      </c>
      <c r="O49" s="6">
        <v>2003</v>
      </c>
      <c r="P49" s="6">
        <v>624</v>
      </c>
      <c r="R49" s="6">
        <v>10</v>
      </c>
      <c r="T49" s="6" t="s">
        <v>43</v>
      </c>
      <c r="U49" s="6" t="s">
        <v>44</v>
      </c>
      <c r="V49" s="6" t="s">
        <v>56</v>
      </c>
      <c r="W49" s="6" t="s">
        <v>222</v>
      </c>
      <c r="Y49" s="6" t="s">
        <v>358</v>
      </c>
      <c r="AB49" s="6" t="s">
        <v>359</v>
      </c>
      <c r="AC49" s="6">
        <v>129.94999999999999</v>
      </c>
      <c r="AF49" s="6" t="s">
        <v>42</v>
      </c>
      <c r="AI49" s="6" t="str">
        <f>HYPERLINK("https://doi.org/10.1515/9780824844967")</f>
        <v>https://doi.org/10.1515/9780824844967</v>
      </c>
      <c r="AK49" s="6" t="s">
        <v>51</v>
      </c>
    </row>
    <row r="50" spans="1:37" s="6" customFormat="1" x14ac:dyDescent="0.3">
      <c r="A50" s="6">
        <v>558723</v>
      </c>
      <c r="B50" s="7">
        <v>9780226422817</v>
      </c>
      <c r="C50" s="7"/>
      <c r="D50" s="7"/>
      <c r="F50" s="6" t="s">
        <v>360</v>
      </c>
      <c r="G50" s="6" t="s">
        <v>361</v>
      </c>
      <c r="I50" s="6" t="s">
        <v>362</v>
      </c>
      <c r="J50" s="6">
        <v>1</v>
      </c>
      <c r="K50" s="6" t="s">
        <v>363</v>
      </c>
      <c r="M50" s="6" t="s">
        <v>196</v>
      </c>
      <c r="N50" s="8">
        <v>42902</v>
      </c>
      <c r="O50" s="6">
        <v>2017</v>
      </c>
      <c r="P50" s="6">
        <v>392</v>
      </c>
      <c r="R50" s="6">
        <v>10</v>
      </c>
      <c r="T50" s="6" t="s">
        <v>43</v>
      </c>
      <c r="U50" s="6" t="s">
        <v>44</v>
      </c>
      <c r="V50" s="6" t="s">
        <v>56</v>
      </c>
      <c r="W50" s="6" t="s">
        <v>364</v>
      </c>
      <c r="Y50" s="6" t="s">
        <v>365</v>
      </c>
      <c r="Z50" s="6" t="s">
        <v>366</v>
      </c>
      <c r="AA50" s="6" t="s">
        <v>367</v>
      </c>
      <c r="AB50" s="6" t="s">
        <v>368</v>
      </c>
      <c r="AC50" s="6">
        <v>173.95</v>
      </c>
      <c r="AF50" s="6" t="s">
        <v>42</v>
      </c>
      <c r="AI50" s="6" t="str">
        <f>HYPERLINK("https://www.degruyter.com/isbn/9780226422817")</f>
        <v>https://www.degruyter.com/isbn/9780226422817</v>
      </c>
      <c r="AK50" s="6" t="s">
        <v>51</v>
      </c>
    </row>
    <row r="51" spans="1:37" s="6" customFormat="1" x14ac:dyDescent="0.3">
      <c r="A51" s="6">
        <v>517875</v>
      </c>
      <c r="B51" s="7">
        <v>9783110465082</v>
      </c>
      <c r="C51" s="7"/>
      <c r="D51" s="7">
        <v>9783110461589</v>
      </c>
      <c r="E51" s="6" t="s">
        <v>36</v>
      </c>
      <c r="F51" s="6" t="s">
        <v>369</v>
      </c>
      <c r="H51" s="6" t="s">
        <v>370</v>
      </c>
      <c r="J51" s="6">
        <v>1</v>
      </c>
      <c r="K51" s="6" t="s">
        <v>79</v>
      </c>
      <c r="L51" s="9" t="s">
        <v>371</v>
      </c>
      <c r="M51" s="6" t="s">
        <v>41</v>
      </c>
      <c r="N51" s="8">
        <v>43290</v>
      </c>
      <c r="O51" s="6">
        <v>2018</v>
      </c>
      <c r="P51" s="6">
        <v>586</v>
      </c>
      <c r="Q51" s="6">
        <v>160</v>
      </c>
      <c r="S51" s="6">
        <v>2417</v>
      </c>
      <c r="T51" s="6" t="s">
        <v>43</v>
      </c>
      <c r="U51" s="6" t="s">
        <v>76</v>
      </c>
      <c r="V51" s="6" t="s">
        <v>192</v>
      </c>
      <c r="W51" s="6" t="s">
        <v>372</v>
      </c>
      <c r="X51" s="6" t="s">
        <v>47</v>
      </c>
      <c r="Y51" s="6" t="s">
        <v>373</v>
      </c>
      <c r="Z51" s="6" t="s">
        <v>374</v>
      </c>
      <c r="AB51" s="6" t="s">
        <v>375</v>
      </c>
      <c r="AC51" s="6">
        <v>249</v>
      </c>
      <c r="AE51" s="6">
        <v>69.95</v>
      </c>
      <c r="AF51" s="6" t="s">
        <v>42</v>
      </c>
      <c r="AH51" s="6" t="s">
        <v>42</v>
      </c>
      <c r="AI51" s="6" t="str">
        <f>HYPERLINK("https://doi.org/10.1515/9783110465082")</f>
        <v>https://doi.org/10.1515/9783110465082</v>
      </c>
      <c r="AK51" s="6" t="s">
        <v>51</v>
      </c>
    </row>
    <row r="52" spans="1:37" s="6" customFormat="1" x14ac:dyDescent="0.3">
      <c r="A52" s="6">
        <v>125446</v>
      </c>
      <c r="B52" s="7">
        <v>9780674062887</v>
      </c>
      <c r="C52" s="7"/>
      <c r="D52" s="7"/>
      <c r="F52" s="6" t="s">
        <v>376</v>
      </c>
      <c r="G52" s="6" t="s">
        <v>377</v>
      </c>
      <c r="H52" s="6" t="s">
        <v>378</v>
      </c>
      <c r="J52" s="6">
        <v>1</v>
      </c>
      <c r="M52" s="6" t="s">
        <v>221</v>
      </c>
      <c r="N52" s="8">
        <v>40910</v>
      </c>
      <c r="O52" s="6">
        <v>2012</v>
      </c>
      <c r="P52" s="6">
        <v>320</v>
      </c>
      <c r="R52" s="6">
        <v>10</v>
      </c>
      <c r="T52" s="6" t="s">
        <v>43</v>
      </c>
      <c r="U52" s="6" t="s">
        <v>44</v>
      </c>
      <c r="V52" s="6" t="s">
        <v>56</v>
      </c>
      <c r="W52" s="6" t="s">
        <v>379</v>
      </c>
      <c r="Y52" s="6" t="s">
        <v>380</v>
      </c>
      <c r="Z52" s="6" t="s">
        <v>381</v>
      </c>
      <c r="AB52" s="6" t="s">
        <v>382</v>
      </c>
      <c r="AC52" s="6">
        <v>90</v>
      </c>
      <c r="AF52" s="6" t="s">
        <v>42</v>
      </c>
      <c r="AI52" s="6" t="str">
        <f>HYPERLINK("https://doi.org/10.4159/harvard.9780674062887")</f>
        <v>https://doi.org/10.4159/harvard.9780674062887</v>
      </c>
      <c r="AK52" s="6" t="s">
        <v>51</v>
      </c>
    </row>
    <row r="53" spans="1:37" s="6" customFormat="1" x14ac:dyDescent="0.3">
      <c r="A53" s="6">
        <v>320090</v>
      </c>
      <c r="B53" s="7">
        <v>9783110343809</v>
      </c>
      <c r="C53" s="7"/>
      <c r="D53" s="7">
        <v>9783110343793</v>
      </c>
      <c r="E53" s="6" t="s">
        <v>36</v>
      </c>
      <c r="F53" s="6" t="s">
        <v>383</v>
      </c>
      <c r="G53" s="6" t="s">
        <v>384</v>
      </c>
      <c r="H53" s="6" t="s">
        <v>385</v>
      </c>
      <c r="J53" s="6">
        <v>1</v>
      </c>
      <c r="K53" s="6" t="s">
        <v>79</v>
      </c>
      <c r="L53" s="9" t="s">
        <v>386</v>
      </c>
      <c r="M53" s="6" t="s">
        <v>80</v>
      </c>
      <c r="N53" s="8">
        <v>42576</v>
      </c>
      <c r="O53" s="6">
        <v>2016</v>
      </c>
      <c r="P53" s="6">
        <v>220</v>
      </c>
      <c r="Q53" s="6">
        <v>54</v>
      </c>
      <c r="S53" s="6">
        <v>2417</v>
      </c>
      <c r="T53" s="6" t="s">
        <v>43</v>
      </c>
      <c r="U53" s="6" t="s">
        <v>44</v>
      </c>
      <c r="V53" s="6" t="s">
        <v>45</v>
      </c>
      <c r="W53" s="6" t="s">
        <v>387</v>
      </c>
      <c r="X53" s="6" t="s">
        <v>47</v>
      </c>
      <c r="Y53" s="6" t="s">
        <v>388</v>
      </c>
      <c r="AB53" s="6" t="s">
        <v>389</v>
      </c>
      <c r="AC53" s="6">
        <v>249</v>
      </c>
      <c r="AE53" s="6">
        <v>54.95</v>
      </c>
      <c r="AF53" s="6" t="s">
        <v>42</v>
      </c>
      <c r="AH53" s="6" t="s">
        <v>42</v>
      </c>
      <c r="AI53" s="6" t="str">
        <f>HYPERLINK("https://doi.org/10.1515/9783110343809")</f>
        <v>https://doi.org/10.1515/9783110343809</v>
      </c>
      <c r="AK53" s="6" t="s">
        <v>51</v>
      </c>
    </row>
    <row r="54" spans="1:37" s="6" customFormat="1" x14ac:dyDescent="0.3">
      <c r="A54" s="6">
        <v>514357</v>
      </c>
      <c r="B54" s="7">
        <v>9783110445053</v>
      </c>
      <c r="C54" s="7"/>
      <c r="D54" s="7">
        <v>9783110443684</v>
      </c>
      <c r="F54" s="6" t="s">
        <v>390</v>
      </c>
      <c r="G54" s="6" t="s">
        <v>391</v>
      </c>
      <c r="I54" s="6" t="s">
        <v>392</v>
      </c>
      <c r="J54" s="6">
        <v>1</v>
      </c>
      <c r="M54" s="6" t="s">
        <v>80</v>
      </c>
      <c r="N54" s="8">
        <v>43423</v>
      </c>
      <c r="O54" s="6">
        <v>2019</v>
      </c>
      <c r="P54" s="6">
        <v>383</v>
      </c>
      <c r="Q54" s="6">
        <v>249</v>
      </c>
      <c r="S54" s="6">
        <v>2417</v>
      </c>
      <c r="T54" s="6" t="s">
        <v>43</v>
      </c>
      <c r="U54" s="6" t="s">
        <v>76</v>
      </c>
      <c r="V54" s="6" t="s">
        <v>178</v>
      </c>
      <c r="W54" s="6" t="s">
        <v>393</v>
      </c>
      <c r="Y54" s="6" t="s">
        <v>394</v>
      </c>
      <c r="Z54" s="6" t="s">
        <v>395</v>
      </c>
      <c r="AB54" s="6" t="s">
        <v>396</v>
      </c>
      <c r="AC54" s="6">
        <v>139</v>
      </c>
      <c r="AE54" s="6">
        <v>109.95</v>
      </c>
      <c r="AF54" s="6" t="s">
        <v>42</v>
      </c>
      <c r="AH54" s="6" t="s">
        <v>42</v>
      </c>
      <c r="AI54" s="6" t="str">
        <f>HYPERLINK("https://doi.org/10.1515/9783110445053")</f>
        <v>https://doi.org/10.1515/9783110445053</v>
      </c>
      <c r="AK54" s="6" t="s">
        <v>51</v>
      </c>
    </row>
    <row r="55" spans="1:37" s="6" customFormat="1" x14ac:dyDescent="0.3">
      <c r="A55" s="6">
        <v>599118</v>
      </c>
      <c r="B55" s="7">
        <v>9783110743630</v>
      </c>
      <c r="C55" s="7">
        <v>9783110743562</v>
      </c>
      <c r="D55" s="7"/>
      <c r="F55" s="6" t="s">
        <v>397</v>
      </c>
      <c r="G55" s="6" t="s">
        <v>398</v>
      </c>
      <c r="H55" s="6" t="s">
        <v>399</v>
      </c>
      <c r="J55" s="6">
        <v>1</v>
      </c>
      <c r="K55" s="6" t="s">
        <v>400</v>
      </c>
      <c r="L55" s="9" t="s">
        <v>401</v>
      </c>
      <c r="M55" s="6" t="s">
        <v>41</v>
      </c>
      <c r="N55" s="8">
        <v>44844</v>
      </c>
      <c r="O55" s="6">
        <v>2022</v>
      </c>
      <c r="P55" s="6">
        <v>142</v>
      </c>
      <c r="Q55" s="6">
        <v>2</v>
      </c>
      <c r="S55" s="6">
        <v>2417</v>
      </c>
      <c r="T55" s="6" t="s">
        <v>43</v>
      </c>
      <c r="U55" s="6" t="s">
        <v>44</v>
      </c>
      <c r="V55" s="6" t="s">
        <v>45</v>
      </c>
      <c r="W55" s="6" t="s">
        <v>402</v>
      </c>
      <c r="Y55" s="6" t="s">
        <v>403</v>
      </c>
      <c r="AB55" s="6" t="s">
        <v>404</v>
      </c>
      <c r="AC55" s="6">
        <v>139</v>
      </c>
      <c r="AD55" s="6">
        <v>139.94999999999999</v>
      </c>
      <c r="AF55" s="6" t="s">
        <v>42</v>
      </c>
      <c r="AG55" s="6" t="s">
        <v>42</v>
      </c>
      <c r="AI55" s="6" t="str">
        <f>HYPERLINK("https://doi.org/10.1515/9783110743630")</f>
        <v>https://doi.org/10.1515/9783110743630</v>
      </c>
      <c r="AK55" s="6" t="s">
        <v>51</v>
      </c>
    </row>
    <row r="56" spans="1:37" s="6" customFormat="1" x14ac:dyDescent="0.3">
      <c r="A56" s="6">
        <v>562662</v>
      </c>
      <c r="B56" s="7">
        <v>9781487583217</v>
      </c>
      <c r="C56" s="7"/>
      <c r="D56" s="7"/>
      <c r="F56" s="6" t="s">
        <v>405</v>
      </c>
      <c r="G56" s="6" t="s">
        <v>406</v>
      </c>
      <c r="I56" s="6" t="s">
        <v>407</v>
      </c>
      <c r="J56" s="6">
        <v>1</v>
      </c>
      <c r="K56" s="6" t="s">
        <v>113</v>
      </c>
      <c r="M56" s="6" t="s">
        <v>114</v>
      </c>
      <c r="N56" s="8">
        <v>33587</v>
      </c>
      <c r="O56" s="6">
        <v>1991</v>
      </c>
      <c r="P56" s="6">
        <v>840</v>
      </c>
      <c r="R56" s="6">
        <v>10</v>
      </c>
      <c r="T56" s="6" t="s">
        <v>43</v>
      </c>
      <c r="U56" s="6" t="s">
        <v>44</v>
      </c>
      <c r="V56" s="6" t="s">
        <v>56</v>
      </c>
      <c r="W56" s="6" t="s">
        <v>408</v>
      </c>
      <c r="Y56" s="6" t="s">
        <v>409</v>
      </c>
      <c r="AB56" s="6" t="s">
        <v>410</v>
      </c>
      <c r="AC56" s="6">
        <v>208.95</v>
      </c>
      <c r="AF56" s="6" t="s">
        <v>42</v>
      </c>
      <c r="AI56" s="6" t="str">
        <f>HYPERLINK("https://doi.org/10.3138/9781487583217")</f>
        <v>https://doi.org/10.3138/9781487583217</v>
      </c>
      <c r="AK56" s="6" t="s">
        <v>51</v>
      </c>
    </row>
    <row r="57" spans="1:37" s="6" customFormat="1" x14ac:dyDescent="0.3">
      <c r="A57" s="6">
        <v>621337</v>
      </c>
      <c r="B57" s="7">
        <v>9781400833146</v>
      </c>
      <c r="C57" s="7"/>
      <c r="D57" s="7"/>
      <c r="F57" s="6" t="s">
        <v>411</v>
      </c>
      <c r="G57" s="6" t="s">
        <v>412</v>
      </c>
      <c r="H57" s="6" t="s">
        <v>413</v>
      </c>
      <c r="J57" s="6">
        <v>1</v>
      </c>
      <c r="K57" s="6" t="s">
        <v>414</v>
      </c>
      <c r="M57" s="6" t="s">
        <v>55</v>
      </c>
      <c r="N57" s="8">
        <v>44509</v>
      </c>
      <c r="O57" s="6">
        <v>2009</v>
      </c>
      <c r="P57" s="6">
        <v>328</v>
      </c>
      <c r="R57" s="6">
        <v>10</v>
      </c>
      <c r="T57" s="6" t="s">
        <v>43</v>
      </c>
      <c r="U57" s="6" t="s">
        <v>44</v>
      </c>
      <c r="V57" s="6" t="s">
        <v>147</v>
      </c>
      <c r="W57" s="6" t="s">
        <v>415</v>
      </c>
      <c r="Y57" s="6" t="s">
        <v>416</v>
      </c>
      <c r="AA57" s="6" t="s">
        <v>417</v>
      </c>
      <c r="AB57" s="6" t="s">
        <v>418</v>
      </c>
      <c r="AC57" s="6">
        <v>111</v>
      </c>
      <c r="AF57" s="6" t="s">
        <v>42</v>
      </c>
      <c r="AI57" s="6" t="str">
        <f>HYPERLINK("https://doi.org/10.1515/9781400833146?locatt=mode:legacy")</f>
        <v>https://doi.org/10.1515/9781400833146?locatt=mode:legacy</v>
      </c>
      <c r="AK57" s="6" t="s">
        <v>51</v>
      </c>
    </row>
    <row r="58" spans="1:37" s="6" customFormat="1" x14ac:dyDescent="0.3">
      <c r="A58" s="6">
        <v>508117</v>
      </c>
      <c r="B58" s="7">
        <v>9781400860777</v>
      </c>
      <c r="C58" s="7"/>
      <c r="D58" s="7"/>
      <c r="F58" s="6" t="s">
        <v>419</v>
      </c>
      <c r="H58" s="6" t="s">
        <v>420</v>
      </c>
      <c r="J58" s="6">
        <v>1</v>
      </c>
      <c r="K58" s="6" t="s">
        <v>97</v>
      </c>
      <c r="L58" s="9" t="s">
        <v>421</v>
      </c>
      <c r="M58" s="6" t="s">
        <v>55</v>
      </c>
      <c r="N58" s="8">
        <v>41834</v>
      </c>
      <c r="O58" s="6">
        <v>1990</v>
      </c>
      <c r="P58" s="6">
        <v>228</v>
      </c>
      <c r="R58" s="6">
        <v>10</v>
      </c>
      <c r="T58" s="6" t="s">
        <v>43</v>
      </c>
      <c r="U58" s="6" t="s">
        <v>88</v>
      </c>
      <c r="V58" s="6" t="s">
        <v>169</v>
      </c>
      <c r="W58" s="6" t="s">
        <v>170</v>
      </c>
      <c r="Y58" s="6" t="s">
        <v>422</v>
      </c>
      <c r="AC58" s="6">
        <v>190</v>
      </c>
      <c r="AF58" s="6" t="s">
        <v>42</v>
      </c>
      <c r="AI58" s="6" t="str">
        <f>HYPERLINK("https://doi.org/10.1515/9781400860777")</f>
        <v>https://doi.org/10.1515/9781400860777</v>
      </c>
      <c r="AK58" s="6" t="s">
        <v>51</v>
      </c>
    </row>
    <row r="59" spans="1:37" s="6" customFormat="1" x14ac:dyDescent="0.3">
      <c r="A59" s="6">
        <v>534871</v>
      </c>
      <c r="B59" s="7">
        <v>9783110575422</v>
      </c>
      <c r="C59" s="7">
        <v>9783110575071</v>
      </c>
      <c r="D59" s="7"/>
      <c r="F59" s="6" t="s">
        <v>423</v>
      </c>
      <c r="G59" s="6" t="s">
        <v>424</v>
      </c>
      <c r="I59" s="6" t="s">
        <v>136</v>
      </c>
      <c r="J59" s="6">
        <v>1</v>
      </c>
      <c r="K59" s="6" t="s">
        <v>137</v>
      </c>
      <c r="L59" s="9" t="s">
        <v>425</v>
      </c>
      <c r="M59" s="6" t="s">
        <v>41</v>
      </c>
      <c r="N59" s="8">
        <v>44018</v>
      </c>
      <c r="O59" s="6">
        <v>2020</v>
      </c>
      <c r="P59" s="6">
        <v>114</v>
      </c>
      <c r="Q59" s="6">
        <v>39</v>
      </c>
      <c r="S59" s="6">
        <v>2417</v>
      </c>
      <c r="T59" s="6" t="s">
        <v>43</v>
      </c>
      <c r="U59" s="6" t="s">
        <v>88</v>
      </c>
      <c r="V59" s="6" t="s">
        <v>139</v>
      </c>
      <c r="W59" s="6" t="s">
        <v>426</v>
      </c>
      <c r="Y59" s="6" t="s">
        <v>427</v>
      </c>
      <c r="AB59" s="6" t="s">
        <v>428</v>
      </c>
      <c r="AC59" s="6">
        <v>139</v>
      </c>
      <c r="AD59" s="6">
        <v>164.95</v>
      </c>
      <c r="AF59" s="6" t="s">
        <v>42</v>
      </c>
      <c r="AG59" s="6" t="s">
        <v>42</v>
      </c>
      <c r="AI59" s="6" t="str">
        <f>HYPERLINK("https://doi.org/10.1515/9783110575422")</f>
        <v>https://doi.org/10.1515/9783110575422</v>
      </c>
      <c r="AK59" s="6" t="s">
        <v>51</v>
      </c>
    </row>
    <row r="60" spans="1:37" s="6" customFormat="1" x14ac:dyDescent="0.3">
      <c r="A60" s="6">
        <v>529606</v>
      </c>
      <c r="B60" s="7">
        <v>9781400885985</v>
      </c>
      <c r="C60" s="7"/>
      <c r="D60" s="7"/>
      <c r="F60" s="6" t="s">
        <v>429</v>
      </c>
      <c r="I60" s="6" t="s">
        <v>430</v>
      </c>
      <c r="J60" s="6">
        <v>1</v>
      </c>
      <c r="K60" s="6" t="s">
        <v>431</v>
      </c>
      <c r="L60" s="9" t="s">
        <v>432</v>
      </c>
      <c r="M60" s="6" t="s">
        <v>55</v>
      </c>
      <c r="N60" s="8">
        <v>42808</v>
      </c>
      <c r="O60" s="6">
        <v>1964</v>
      </c>
      <c r="P60" s="6">
        <v>646</v>
      </c>
      <c r="R60" s="6">
        <v>10</v>
      </c>
      <c r="T60" s="6" t="s">
        <v>43</v>
      </c>
      <c r="U60" s="6" t="s">
        <v>44</v>
      </c>
      <c r="V60" s="6" t="s">
        <v>56</v>
      </c>
      <c r="W60" s="6" t="s">
        <v>64</v>
      </c>
      <c r="Y60" s="6" t="s">
        <v>433</v>
      </c>
      <c r="AC60" s="6">
        <v>450</v>
      </c>
      <c r="AF60" s="6" t="s">
        <v>42</v>
      </c>
      <c r="AI60" s="6" t="str">
        <f>HYPERLINK("https://doi.org/10.1515/9781400885985")</f>
        <v>https://doi.org/10.1515/9781400885985</v>
      </c>
      <c r="AK60" s="6" t="s">
        <v>51</v>
      </c>
    </row>
    <row r="61" spans="1:37" s="6" customFormat="1" x14ac:dyDescent="0.3">
      <c r="A61" s="6">
        <v>542985</v>
      </c>
      <c r="B61" s="7">
        <v>9783110625622</v>
      </c>
      <c r="C61" s="7"/>
      <c r="D61" s="7">
        <v>9783110625615</v>
      </c>
      <c r="E61" s="6" t="s">
        <v>36</v>
      </c>
      <c r="F61" s="6" t="s">
        <v>434</v>
      </c>
      <c r="G61" s="6" t="s">
        <v>435</v>
      </c>
      <c r="H61" s="6" t="s">
        <v>436</v>
      </c>
      <c r="J61" s="6">
        <v>1</v>
      </c>
      <c r="K61" s="6" t="s">
        <v>79</v>
      </c>
      <c r="M61" s="6" t="s">
        <v>41</v>
      </c>
      <c r="N61" s="8">
        <v>44459</v>
      </c>
      <c r="O61" s="6">
        <v>2021</v>
      </c>
      <c r="P61" s="6">
        <v>136</v>
      </c>
      <c r="Q61" s="6">
        <v>12</v>
      </c>
      <c r="S61" s="6">
        <v>2417</v>
      </c>
      <c r="T61" s="6" t="s">
        <v>43</v>
      </c>
      <c r="U61" s="6" t="s">
        <v>76</v>
      </c>
      <c r="V61" s="6" t="s">
        <v>81</v>
      </c>
      <c r="W61" s="6" t="s">
        <v>437</v>
      </c>
      <c r="X61" s="6" t="s">
        <v>47</v>
      </c>
      <c r="Y61" s="6" t="s">
        <v>438</v>
      </c>
      <c r="AB61" s="6" t="s">
        <v>439</v>
      </c>
      <c r="AC61" s="6">
        <v>699</v>
      </c>
      <c r="AE61" s="6">
        <v>54.95</v>
      </c>
      <c r="AF61" s="6" t="s">
        <v>42</v>
      </c>
      <c r="AH61" s="6" t="s">
        <v>42</v>
      </c>
      <c r="AI61" s="6" t="str">
        <f>HYPERLINK("https://doi.org/10.1515/9783110625622")</f>
        <v>https://doi.org/10.1515/9783110625622</v>
      </c>
      <c r="AK61" s="6" t="s">
        <v>51</v>
      </c>
    </row>
    <row r="62" spans="1:37" s="6" customFormat="1" x14ac:dyDescent="0.3">
      <c r="A62" s="6">
        <v>518259</v>
      </c>
      <c r="B62" s="7">
        <v>9783110470420</v>
      </c>
      <c r="C62" s="7">
        <v>9783110468175</v>
      </c>
      <c r="D62" s="7"/>
      <c r="F62" s="6" t="s">
        <v>440</v>
      </c>
      <c r="G62" s="6" t="s">
        <v>441</v>
      </c>
      <c r="H62" s="6" t="s">
        <v>442</v>
      </c>
      <c r="J62" s="6">
        <v>1</v>
      </c>
      <c r="M62" s="6" t="s">
        <v>80</v>
      </c>
      <c r="N62" s="8">
        <v>42723</v>
      </c>
      <c r="O62" s="6">
        <v>2017</v>
      </c>
      <c r="P62" s="6">
        <v>182</v>
      </c>
      <c r="S62" s="6">
        <v>2417</v>
      </c>
      <c r="T62" s="6" t="s">
        <v>43</v>
      </c>
      <c r="U62" s="6" t="s">
        <v>76</v>
      </c>
      <c r="V62" s="6" t="s">
        <v>178</v>
      </c>
      <c r="W62" s="6" t="s">
        <v>443</v>
      </c>
      <c r="Y62" s="6" t="s">
        <v>444</v>
      </c>
      <c r="AA62" s="6" t="s">
        <v>445</v>
      </c>
      <c r="AB62" s="6" t="s">
        <v>446</v>
      </c>
      <c r="AC62" s="6">
        <v>139</v>
      </c>
      <c r="AD62" s="6">
        <v>119.95</v>
      </c>
      <c r="AF62" s="6" t="s">
        <v>42</v>
      </c>
      <c r="AG62" s="6" t="s">
        <v>42</v>
      </c>
      <c r="AI62" s="6" t="str">
        <f>HYPERLINK("https://doi.org/10.1515/9783110470420")</f>
        <v>https://doi.org/10.1515/9783110470420</v>
      </c>
      <c r="AK62" s="6" t="s">
        <v>51</v>
      </c>
    </row>
    <row r="63" spans="1:37" s="6" customFormat="1" x14ac:dyDescent="0.3">
      <c r="A63" s="6">
        <v>570820</v>
      </c>
      <c r="B63" s="7">
        <v>9783110682274</v>
      </c>
      <c r="C63" s="7"/>
      <c r="D63" s="7">
        <v>9783110681956</v>
      </c>
      <c r="E63" s="6" t="s">
        <v>36</v>
      </c>
      <c r="F63" s="6" t="s">
        <v>447</v>
      </c>
      <c r="G63" s="6" t="s">
        <v>448</v>
      </c>
      <c r="H63" s="6" t="s">
        <v>449</v>
      </c>
      <c r="J63" s="6">
        <v>1</v>
      </c>
      <c r="K63" s="6" t="s">
        <v>79</v>
      </c>
      <c r="M63" s="6" t="s">
        <v>41</v>
      </c>
      <c r="N63" s="8">
        <v>43990</v>
      </c>
      <c r="O63" s="6">
        <v>2020</v>
      </c>
      <c r="P63" s="6">
        <v>189</v>
      </c>
      <c r="Q63" s="6">
        <v>132</v>
      </c>
      <c r="S63" s="6">
        <v>2417</v>
      </c>
      <c r="T63" s="6" t="s">
        <v>43</v>
      </c>
      <c r="U63" s="6" t="s">
        <v>76</v>
      </c>
      <c r="V63" s="6" t="s">
        <v>81</v>
      </c>
      <c r="W63" s="6" t="s">
        <v>450</v>
      </c>
      <c r="X63" s="6" t="s">
        <v>47</v>
      </c>
      <c r="Y63" s="6" t="s">
        <v>451</v>
      </c>
      <c r="AB63" s="6" t="s">
        <v>452</v>
      </c>
      <c r="AC63" s="6">
        <v>699</v>
      </c>
      <c r="AE63" s="6">
        <v>39.950000000000003</v>
      </c>
      <c r="AF63" s="6" t="s">
        <v>42</v>
      </c>
      <c r="AH63" s="6" t="s">
        <v>42</v>
      </c>
      <c r="AI63" s="6" t="str">
        <f>HYPERLINK("https://doi.org/10.1515/9783110682274")</f>
        <v>https://doi.org/10.1515/9783110682274</v>
      </c>
      <c r="AK63" s="6" t="s">
        <v>51</v>
      </c>
    </row>
    <row r="64" spans="1:37" s="6" customFormat="1" x14ac:dyDescent="0.3">
      <c r="A64" s="6">
        <v>570716</v>
      </c>
      <c r="B64" s="7">
        <v>9781501748950</v>
      </c>
      <c r="C64" s="7"/>
      <c r="D64" s="7"/>
      <c r="F64" s="6" t="s">
        <v>453</v>
      </c>
      <c r="G64" s="6" t="s">
        <v>454</v>
      </c>
      <c r="H64" s="6" t="s">
        <v>455</v>
      </c>
      <c r="J64" s="6">
        <v>1</v>
      </c>
      <c r="M64" s="6" t="s">
        <v>334</v>
      </c>
      <c r="N64" s="8">
        <v>44407</v>
      </c>
      <c r="O64" s="6">
        <v>2021</v>
      </c>
      <c r="P64" s="6">
        <v>256</v>
      </c>
      <c r="Q64" s="6">
        <v>5</v>
      </c>
      <c r="R64" s="6">
        <v>283.5</v>
      </c>
      <c r="T64" s="6" t="s">
        <v>43</v>
      </c>
      <c r="U64" s="6" t="s">
        <v>44</v>
      </c>
      <c r="V64" s="6" t="s">
        <v>56</v>
      </c>
      <c r="W64" s="6" t="s">
        <v>456</v>
      </c>
      <c r="Y64" s="6" t="s">
        <v>457</v>
      </c>
      <c r="Z64" s="6" t="s">
        <v>458</v>
      </c>
      <c r="AA64" s="6" t="s">
        <v>459</v>
      </c>
      <c r="AB64" s="6" t="s">
        <v>460</v>
      </c>
      <c r="AC64" s="6">
        <v>0</v>
      </c>
      <c r="AF64" s="6" t="s">
        <v>42</v>
      </c>
      <c r="AI64" s="6" t="str">
        <f>HYPERLINK("https://doi.org/10.1515/9781501748950?locatt=mode:legacy")</f>
        <v>https://doi.org/10.1515/9781501748950?locatt=mode:legacy</v>
      </c>
      <c r="AJ64" s="6" t="s">
        <v>461</v>
      </c>
      <c r="AK64" s="6" t="s">
        <v>51</v>
      </c>
    </row>
    <row r="65" spans="1:37" s="6" customFormat="1" x14ac:dyDescent="0.3">
      <c r="A65" s="6">
        <v>518262</v>
      </c>
      <c r="B65" s="7">
        <v>9783110470468</v>
      </c>
      <c r="C65" s="7"/>
      <c r="D65" s="7">
        <v>9783110468212</v>
      </c>
      <c r="F65" s="6" t="s">
        <v>462</v>
      </c>
      <c r="G65" s="6">
        <v>2017</v>
      </c>
      <c r="I65" s="6" t="s">
        <v>463</v>
      </c>
      <c r="J65" s="6">
        <v>1</v>
      </c>
      <c r="K65" s="6" t="s">
        <v>464</v>
      </c>
      <c r="L65" s="9" t="s">
        <v>272</v>
      </c>
      <c r="M65" s="6" t="s">
        <v>80</v>
      </c>
      <c r="N65" s="8">
        <v>43073</v>
      </c>
      <c r="O65" s="6">
        <v>2018</v>
      </c>
      <c r="P65" s="6">
        <v>256</v>
      </c>
      <c r="S65" s="6">
        <v>2417</v>
      </c>
      <c r="T65" s="6" t="s">
        <v>43</v>
      </c>
      <c r="U65" s="6" t="s">
        <v>76</v>
      </c>
      <c r="V65" s="6" t="s">
        <v>349</v>
      </c>
      <c r="W65" s="6" t="s">
        <v>465</v>
      </c>
      <c r="Y65" s="6" t="s">
        <v>466</v>
      </c>
      <c r="AB65" s="6" t="s">
        <v>467</v>
      </c>
      <c r="AC65" s="6">
        <v>139</v>
      </c>
      <c r="AE65" s="6">
        <v>74.95</v>
      </c>
      <c r="AF65" s="6" t="s">
        <v>42</v>
      </c>
      <c r="AH65" s="6" t="s">
        <v>42</v>
      </c>
      <c r="AI65" s="6" t="str">
        <f>HYPERLINK("https://doi.org/10.1515/9783110470468")</f>
        <v>https://doi.org/10.1515/9783110470468</v>
      </c>
      <c r="AK65" s="6" t="s">
        <v>51</v>
      </c>
    </row>
    <row r="66" spans="1:37" s="6" customFormat="1" x14ac:dyDescent="0.3">
      <c r="A66" s="6">
        <v>508998</v>
      </c>
      <c r="B66" s="7">
        <v>9783110413380</v>
      </c>
      <c r="C66" s="7"/>
      <c r="D66" s="7">
        <v>9783110413373</v>
      </c>
      <c r="E66" s="6" t="s">
        <v>36</v>
      </c>
      <c r="F66" s="6" t="s">
        <v>468</v>
      </c>
      <c r="H66" s="6" t="s">
        <v>469</v>
      </c>
      <c r="J66" s="6">
        <v>1</v>
      </c>
      <c r="K66" s="6" t="s">
        <v>470</v>
      </c>
      <c r="M66" s="6" t="s">
        <v>80</v>
      </c>
      <c r="N66" s="8">
        <v>42604</v>
      </c>
      <c r="O66" s="6">
        <v>2016</v>
      </c>
      <c r="P66" s="6">
        <v>458</v>
      </c>
      <c r="Q66" s="6">
        <v>200</v>
      </c>
      <c r="S66" s="6">
        <v>2417</v>
      </c>
      <c r="T66" s="6" t="s">
        <v>43</v>
      </c>
      <c r="U66" s="6" t="s">
        <v>76</v>
      </c>
      <c r="V66" s="6" t="s">
        <v>192</v>
      </c>
      <c r="W66" s="6" t="s">
        <v>471</v>
      </c>
      <c r="X66" s="6" t="s">
        <v>47</v>
      </c>
      <c r="Y66" s="6" t="s">
        <v>472</v>
      </c>
      <c r="AB66" s="6" t="s">
        <v>473</v>
      </c>
      <c r="AC66" s="6">
        <v>249</v>
      </c>
      <c r="AE66" s="6">
        <v>49.95</v>
      </c>
      <c r="AF66" s="6" t="s">
        <v>42</v>
      </c>
      <c r="AH66" s="6" t="s">
        <v>42</v>
      </c>
      <c r="AI66" s="6" t="str">
        <f>HYPERLINK("https://doi.org/10.1515/9783110413380")</f>
        <v>https://doi.org/10.1515/9783110413380</v>
      </c>
      <c r="AK66" s="6" t="s">
        <v>51</v>
      </c>
    </row>
    <row r="67" spans="1:37" s="6" customFormat="1" x14ac:dyDescent="0.3">
      <c r="A67" s="6">
        <v>540847</v>
      </c>
      <c r="B67" s="7">
        <v>9783110614916</v>
      </c>
      <c r="C67" s="7"/>
      <c r="D67" s="7">
        <v>9783110614664</v>
      </c>
      <c r="E67" s="6" t="s">
        <v>36</v>
      </c>
      <c r="F67" s="6" t="s">
        <v>474</v>
      </c>
      <c r="G67" s="6" t="s">
        <v>475</v>
      </c>
      <c r="H67" s="6" t="s">
        <v>476</v>
      </c>
      <c r="J67" s="6">
        <v>1</v>
      </c>
      <c r="K67" s="6" t="s">
        <v>477</v>
      </c>
      <c r="L67" s="9" t="s">
        <v>138</v>
      </c>
      <c r="M67" s="6" t="s">
        <v>41</v>
      </c>
      <c r="N67" s="8">
        <v>43605</v>
      </c>
      <c r="O67" s="6">
        <v>2019</v>
      </c>
      <c r="P67" s="6">
        <v>528</v>
      </c>
      <c r="Q67" s="6">
        <v>101</v>
      </c>
      <c r="S67" s="6">
        <v>2417</v>
      </c>
      <c r="T67" s="6" t="s">
        <v>43</v>
      </c>
      <c r="U67" s="6" t="s">
        <v>76</v>
      </c>
      <c r="V67" s="6" t="s">
        <v>156</v>
      </c>
      <c r="W67" s="6" t="s">
        <v>478</v>
      </c>
      <c r="X67" s="6" t="s">
        <v>47</v>
      </c>
      <c r="Y67" s="6" t="s">
        <v>479</v>
      </c>
      <c r="AB67" s="6" t="s">
        <v>480</v>
      </c>
      <c r="AC67" s="6">
        <v>249</v>
      </c>
      <c r="AE67" s="6">
        <v>55.95</v>
      </c>
      <c r="AF67" s="6" t="s">
        <v>42</v>
      </c>
      <c r="AH67" s="6" t="s">
        <v>42</v>
      </c>
      <c r="AI67" s="6" t="str">
        <f>HYPERLINK("https://doi.org/10.1515/9783110614916")</f>
        <v>https://doi.org/10.1515/9783110614916</v>
      </c>
      <c r="AK67" s="6" t="s">
        <v>51</v>
      </c>
    </row>
    <row r="68" spans="1:37" s="6" customFormat="1" x14ac:dyDescent="0.3">
      <c r="A68" s="6">
        <v>542484</v>
      </c>
      <c r="B68" s="7">
        <v>9783110624397</v>
      </c>
      <c r="C68" s="7"/>
      <c r="D68" s="7">
        <v>9783110624373</v>
      </c>
      <c r="E68" s="6" t="s">
        <v>36</v>
      </c>
      <c r="F68" s="6" t="s">
        <v>481</v>
      </c>
      <c r="H68" s="6" t="s">
        <v>482</v>
      </c>
      <c r="J68" s="6">
        <v>1</v>
      </c>
      <c r="K68" s="6" t="s">
        <v>79</v>
      </c>
      <c r="M68" s="6" t="s">
        <v>41</v>
      </c>
      <c r="N68" s="8">
        <v>43850</v>
      </c>
      <c r="O68" s="6">
        <v>2020</v>
      </c>
      <c r="P68" s="6">
        <v>301</v>
      </c>
      <c r="Q68" s="6">
        <v>259</v>
      </c>
      <c r="S68" s="6">
        <v>2417</v>
      </c>
      <c r="T68" s="6" t="s">
        <v>43</v>
      </c>
      <c r="U68" s="6" t="s">
        <v>76</v>
      </c>
      <c r="V68" s="6" t="s">
        <v>349</v>
      </c>
      <c r="W68" s="6" t="s">
        <v>483</v>
      </c>
      <c r="X68" s="6" t="s">
        <v>47</v>
      </c>
      <c r="Y68" s="6" t="s">
        <v>484</v>
      </c>
      <c r="AB68" s="6" t="s">
        <v>485</v>
      </c>
      <c r="AC68" s="6">
        <v>699</v>
      </c>
      <c r="AE68" s="6">
        <v>79.95</v>
      </c>
      <c r="AF68" s="6" t="s">
        <v>42</v>
      </c>
      <c r="AH68" s="6" t="s">
        <v>42</v>
      </c>
      <c r="AI68" s="6" t="str">
        <f>HYPERLINK("https://doi.org/10.1515/9783110624397")</f>
        <v>https://doi.org/10.1515/9783110624397</v>
      </c>
      <c r="AK68" s="6" t="s">
        <v>51</v>
      </c>
    </row>
    <row r="69" spans="1:37" s="6" customFormat="1" x14ac:dyDescent="0.3">
      <c r="A69" s="6">
        <v>508284</v>
      </c>
      <c r="B69" s="7">
        <v>9781400859757</v>
      </c>
      <c r="C69" s="7"/>
      <c r="D69" s="7"/>
      <c r="F69" s="6" t="s">
        <v>486</v>
      </c>
      <c r="H69" s="6" t="s">
        <v>487</v>
      </c>
      <c r="J69" s="6">
        <v>1</v>
      </c>
      <c r="K69" s="6" t="s">
        <v>97</v>
      </c>
      <c r="L69" s="9" t="s">
        <v>488</v>
      </c>
      <c r="M69" s="6" t="s">
        <v>55</v>
      </c>
      <c r="N69" s="8">
        <v>41834</v>
      </c>
      <c r="O69" s="6">
        <v>1988</v>
      </c>
      <c r="P69" s="6">
        <v>298</v>
      </c>
      <c r="R69" s="6">
        <v>10</v>
      </c>
      <c r="T69" s="6" t="s">
        <v>43</v>
      </c>
      <c r="U69" s="6" t="s">
        <v>44</v>
      </c>
      <c r="V69" s="6" t="s">
        <v>56</v>
      </c>
      <c r="W69" s="6" t="s">
        <v>489</v>
      </c>
      <c r="Y69" s="6" t="s">
        <v>490</v>
      </c>
      <c r="AC69" s="6">
        <v>195</v>
      </c>
      <c r="AF69" s="6" t="s">
        <v>42</v>
      </c>
      <c r="AI69" s="6" t="str">
        <f>HYPERLINK("https://doi.org/10.1515/9781400859757")</f>
        <v>https://doi.org/10.1515/9781400859757</v>
      </c>
      <c r="AK69" s="6" t="s">
        <v>51</v>
      </c>
    </row>
    <row r="70" spans="1:37" s="6" customFormat="1" x14ac:dyDescent="0.3">
      <c r="A70" s="6">
        <v>512084</v>
      </c>
      <c r="B70" s="7">
        <v>9781400830930</v>
      </c>
      <c r="C70" s="7"/>
      <c r="D70" s="7"/>
      <c r="F70" s="6" t="s">
        <v>491</v>
      </c>
      <c r="G70" s="6" t="s">
        <v>492</v>
      </c>
      <c r="H70" s="6" t="s">
        <v>493</v>
      </c>
      <c r="J70" s="6">
        <v>1</v>
      </c>
      <c r="M70" s="6" t="s">
        <v>55</v>
      </c>
      <c r="N70" s="8">
        <v>40056</v>
      </c>
      <c r="O70" s="6">
        <v>2009</v>
      </c>
      <c r="P70" s="6">
        <v>280</v>
      </c>
      <c r="R70" s="6">
        <v>10</v>
      </c>
      <c r="T70" s="6" t="s">
        <v>43</v>
      </c>
      <c r="U70" s="6" t="s">
        <v>44</v>
      </c>
      <c r="V70" s="6" t="s">
        <v>56</v>
      </c>
      <c r="W70" s="6" t="s">
        <v>235</v>
      </c>
      <c r="Y70" s="6" t="s">
        <v>494</v>
      </c>
      <c r="AA70" s="6" t="s">
        <v>495</v>
      </c>
      <c r="AB70" s="6" t="s">
        <v>496</v>
      </c>
      <c r="AC70" s="6">
        <v>126</v>
      </c>
      <c r="AF70" s="6" t="s">
        <v>42</v>
      </c>
      <c r="AI70" s="6" t="str">
        <f>HYPERLINK("https://doi.org/10.1515/9781400830930")</f>
        <v>https://doi.org/10.1515/9781400830930</v>
      </c>
      <c r="AK70" s="6" t="s">
        <v>51</v>
      </c>
    </row>
    <row r="71" spans="1:37" s="6" customFormat="1" x14ac:dyDescent="0.3">
      <c r="A71" s="6">
        <v>520933</v>
      </c>
      <c r="B71" s="7">
        <v>9783110479744</v>
      </c>
      <c r="C71" s="7">
        <v>9783110477313</v>
      </c>
      <c r="D71" s="7"/>
      <c r="F71" s="6" t="s">
        <v>497</v>
      </c>
      <c r="G71" s="6" t="s">
        <v>498</v>
      </c>
      <c r="H71" s="6" t="s">
        <v>499</v>
      </c>
      <c r="J71" s="6">
        <v>1</v>
      </c>
      <c r="M71" s="6" t="s">
        <v>80</v>
      </c>
      <c r="N71" s="8">
        <v>43570</v>
      </c>
      <c r="O71" s="6">
        <v>2019</v>
      </c>
      <c r="P71" s="6">
        <v>166</v>
      </c>
      <c r="Q71" s="6">
        <v>200</v>
      </c>
      <c r="S71" s="6">
        <v>2417</v>
      </c>
      <c r="T71" s="6" t="s">
        <v>43</v>
      </c>
      <c r="U71" s="6" t="s">
        <v>76</v>
      </c>
      <c r="V71" s="6" t="s">
        <v>349</v>
      </c>
      <c r="W71" s="6" t="s">
        <v>500</v>
      </c>
      <c r="Y71" s="6" t="s">
        <v>501</v>
      </c>
      <c r="AB71" s="6" t="s">
        <v>502</v>
      </c>
      <c r="AC71" s="6">
        <v>139</v>
      </c>
      <c r="AD71" s="6">
        <v>144.94999999999999</v>
      </c>
      <c r="AF71" s="6" t="s">
        <v>42</v>
      </c>
      <c r="AG71" s="6" t="s">
        <v>42</v>
      </c>
      <c r="AI71" s="6" t="str">
        <f>HYPERLINK("https://doi.org/10.1515/9783110479744")</f>
        <v>https://doi.org/10.1515/9783110479744</v>
      </c>
      <c r="AK71" s="6" t="s">
        <v>51</v>
      </c>
    </row>
    <row r="72" spans="1:37" s="6" customFormat="1" x14ac:dyDescent="0.3">
      <c r="A72" s="6">
        <v>605861</v>
      </c>
      <c r="B72" s="7">
        <v>9783110755824</v>
      </c>
      <c r="C72" s="7"/>
      <c r="D72" s="7">
        <v>9783110755817</v>
      </c>
      <c r="E72" s="6" t="s">
        <v>36</v>
      </c>
      <c r="F72" s="6" t="s">
        <v>503</v>
      </c>
      <c r="H72" s="6" t="s">
        <v>504</v>
      </c>
      <c r="J72" s="6">
        <v>1</v>
      </c>
      <c r="K72" s="6" t="s">
        <v>79</v>
      </c>
      <c r="M72" s="6" t="s">
        <v>41</v>
      </c>
      <c r="N72" s="8">
        <v>44445</v>
      </c>
      <c r="O72" s="6">
        <v>2021</v>
      </c>
      <c r="P72" s="6">
        <v>344</v>
      </c>
      <c r="Q72" s="6">
        <v>100</v>
      </c>
      <c r="S72" s="6">
        <v>2417</v>
      </c>
      <c r="T72" s="6" t="s">
        <v>43</v>
      </c>
      <c r="U72" s="6" t="s">
        <v>88</v>
      </c>
      <c r="V72" s="6" t="s">
        <v>505</v>
      </c>
      <c r="W72" s="6" t="s">
        <v>506</v>
      </c>
      <c r="X72" s="6" t="s">
        <v>47</v>
      </c>
      <c r="Y72" s="6" t="s">
        <v>507</v>
      </c>
      <c r="AB72" s="6" t="s">
        <v>508</v>
      </c>
      <c r="AC72" s="6">
        <v>699</v>
      </c>
      <c r="AE72" s="6">
        <v>79.95</v>
      </c>
      <c r="AF72" s="6" t="s">
        <v>42</v>
      </c>
      <c r="AH72" s="6" t="s">
        <v>42</v>
      </c>
      <c r="AI72" s="6" t="str">
        <f>HYPERLINK("https://doi.org/10.1515/9783110755824")</f>
        <v>https://doi.org/10.1515/9783110755824</v>
      </c>
      <c r="AK72" s="6" t="s">
        <v>51</v>
      </c>
    </row>
    <row r="73" spans="1:37" s="6" customFormat="1" x14ac:dyDescent="0.3">
      <c r="A73" s="6">
        <v>508243</v>
      </c>
      <c r="B73" s="7">
        <v>9781400861521</v>
      </c>
      <c r="C73" s="7"/>
      <c r="D73" s="7"/>
      <c r="F73" s="6" t="s">
        <v>509</v>
      </c>
      <c r="G73" s="6" t="s">
        <v>510</v>
      </c>
      <c r="I73" s="6" t="s">
        <v>511</v>
      </c>
      <c r="J73" s="6">
        <v>1</v>
      </c>
      <c r="K73" s="6" t="s">
        <v>512</v>
      </c>
      <c r="L73" s="9" t="s">
        <v>513</v>
      </c>
      <c r="M73" s="6" t="s">
        <v>55</v>
      </c>
      <c r="N73" s="8">
        <v>41834</v>
      </c>
      <c r="O73" s="6">
        <v>1990</v>
      </c>
      <c r="P73" s="6">
        <v>362</v>
      </c>
      <c r="R73" s="6">
        <v>10</v>
      </c>
      <c r="T73" s="6" t="s">
        <v>43</v>
      </c>
      <c r="U73" s="6" t="s">
        <v>88</v>
      </c>
      <c r="V73" s="6" t="s">
        <v>276</v>
      </c>
      <c r="W73" s="6" t="s">
        <v>281</v>
      </c>
      <c r="Y73" s="6" t="s">
        <v>514</v>
      </c>
      <c r="AC73" s="6">
        <v>420</v>
      </c>
      <c r="AF73" s="6" t="s">
        <v>42</v>
      </c>
      <c r="AI73" s="6" t="str">
        <f>HYPERLINK("https://doi.org/10.1515/9781400861521")</f>
        <v>https://doi.org/10.1515/9781400861521</v>
      </c>
      <c r="AK73" s="6" t="s">
        <v>51</v>
      </c>
    </row>
    <row r="74" spans="1:37" s="6" customFormat="1" x14ac:dyDescent="0.3">
      <c r="A74" s="6">
        <v>595504</v>
      </c>
      <c r="B74" s="7">
        <v>9783110729122</v>
      </c>
      <c r="C74" s="7">
        <v>9783110729078</v>
      </c>
      <c r="D74" s="7"/>
      <c r="F74" s="6" t="s">
        <v>515</v>
      </c>
      <c r="G74" s="6" t="s">
        <v>516</v>
      </c>
      <c r="I74" s="6" t="s">
        <v>517</v>
      </c>
      <c r="J74" s="6">
        <v>1</v>
      </c>
      <c r="K74" s="6" t="s">
        <v>518</v>
      </c>
      <c r="L74" s="9" t="s">
        <v>519</v>
      </c>
      <c r="M74" s="6" t="s">
        <v>41</v>
      </c>
      <c r="N74" s="8">
        <v>44627</v>
      </c>
      <c r="O74" s="6">
        <v>2022</v>
      </c>
      <c r="P74" s="6">
        <v>262</v>
      </c>
      <c r="Q74" s="6">
        <v>66</v>
      </c>
      <c r="S74" s="6">
        <v>2417</v>
      </c>
      <c r="T74" s="6" t="s">
        <v>43</v>
      </c>
      <c r="U74" s="6" t="s">
        <v>76</v>
      </c>
      <c r="V74" s="6" t="s">
        <v>349</v>
      </c>
      <c r="W74" s="6" t="s">
        <v>520</v>
      </c>
      <c r="Y74" s="6" t="s">
        <v>521</v>
      </c>
      <c r="AB74" s="6" t="s">
        <v>522</v>
      </c>
      <c r="AC74" s="6">
        <v>139</v>
      </c>
      <c r="AD74" s="6">
        <v>149.94999999999999</v>
      </c>
      <c r="AF74" s="6" t="s">
        <v>42</v>
      </c>
      <c r="AG74" s="6" t="s">
        <v>42</v>
      </c>
      <c r="AI74" s="6" t="str">
        <f>HYPERLINK("https://doi.org/10.1515/9783110729122")</f>
        <v>https://doi.org/10.1515/9783110729122</v>
      </c>
      <c r="AK74" s="6" t="s">
        <v>51</v>
      </c>
    </row>
    <row r="75" spans="1:37" s="6" customFormat="1" x14ac:dyDescent="0.3">
      <c r="A75" s="6">
        <v>507085</v>
      </c>
      <c r="B75" s="7">
        <v>9781400831470</v>
      </c>
      <c r="C75" s="7"/>
      <c r="D75" s="7"/>
      <c r="F75" s="6" t="s">
        <v>523</v>
      </c>
      <c r="G75" s="6" t="s">
        <v>524</v>
      </c>
      <c r="H75" s="6" t="s">
        <v>525</v>
      </c>
      <c r="J75" s="6">
        <v>1</v>
      </c>
      <c r="K75" s="6" t="s">
        <v>279</v>
      </c>
      <c r="L75" s="9" t="s">
        <v>526</v>
      </c>
      <c r="M75" s="6" t="s">
        <v>55</v>
      </c>
      <c r="N75" s="8">
        <v>40000</v>
      </c>
      <c r="O75" s="6">
        <v>2009</v>
      </c>
      <c r="P75" s="6">
        <v>320</v>
      </c>
      <c r="R75" s="6">
        <v>10</v>
      </c>
      <c r="T75" s="6" t="s">
        <v>43</v>
      </c>
      <c r="U75" s="6" t="s">
        <v>76</v>
      </c>
      <c r="V75" s="6" t="s">
        <v>527</v>
      </c>
      <c r="W75" s="6" t="s">
        <v>528</v>
      </c>
      <c r="Y75" s="6" t="s">
        <v>529</v>
      </c>
      <c r="AA75" s="6" t="s">
        <v>530</v>
      </c>
      <c r="AB75" s="6" t="s">
        <v>531</v>
      </c>
      <c r="AC75" s="6">
        <v>180</v>
      </c>
      <c r="AF75" s="6" t="s">
        <v>42</v>
      </c>
      <c r="AI75" s="6" t="str">
        <f>HYPERLINK("https://doi.org/10.1515/9781400831470")</f>
        <v>https://doi.org/10.1515/9781400831470</v>
      </c>
      <c r="AK75" s="6" t="s">
        <v>51</v>
      </c>
    </row>
    <row r="76" spans="1:37" s="6" customFormat="1" x14ac:dyDescent="0.3">
      <c r="A76" s="6">
        <v>524726</v>
      </c>
      <c r="B76" s="7">
        <v>9783110524116</v>
      </c>
      <c r="C76" s="7"/>
      <c r="D76" s="7">
        <v>9783110520323</v>
      </c>
      <c r="E76" s="6" t="s">
        <v>36</v>
      </c>
      <c r="F76" s="6" t="s">
        <v>532</v>
      </c>
      <c r="H76" s="6" t="s">
        <v>533</v>
      </c>
      <c r="J76" s="6">
        <v>1</v>
      </c>
      <c r="K76" s="6" t="s">
        <v>79</v>
      </c>
      <c r="L76" s="9" t="s">
        <v>534</v>
      </c>
      <c r="M76" s="6" t="s">
        <v>41</v>
      </c>
      <c r="N76" s="8">
        <v>42954</v>
      </c>
      <c r="O76" s="6">
        <v>2017</v>
      </c>
      <c r="P76" s="6">
        <v>282</v>
      </c>
      <c r="Q76" s="6">
        <v>180</v>
      </c>
      <c r="S76" s="6">
        <v>2417</v>
      </c>
      <c r="T76" s="6" t="s">
        <v>43</v>
      </c>
      <c r="U76" s="6" t="s">
        <v>76</v>
      </c>
      <c r="V76" s="6" t="s">
        <v>192</v>
      </c>
      <c r="W76" s="6" t="s">
        <v>535</v>
      </c>
      <c r="X76" s="6" t="s">
        <v>47</v>
      </c>
      <c r="Y76" s="6" t="s">
        <v>536</v>
      </c>
      <c r="Z76" s="6" t="s">
        <v>537</v>
      </c>
      <c r="AA76" s="6" t="s">
        <v>538</v>
      </c>
      <c r="AB76" s="6" t="s">
        <v>539</v>
      </c>
      <c r="AC76" s="6">
        <v>249</v>
      </c>
      <c r="AE76" s="6">
        <v>69.95</v>
      </c>
      <c r="AF76" s="6" t="s">
        <v>42</v>
      </c>
      <c r="AH76" s="6" t="s">
        <v>42</v>
      </c>
      <c r="AI76" s="6" t="str">
        <f>HYPERLINK("https://doi.org/10.1515/9783110524116")</f>
        <v>https://doi.org/10.1515/9783110524116</v>
      </c>
      <c r="AK76" s="6" t="s">
        <v>51</v>
      </c>
    </row>
    <row r="77" spans="1:37" s="6" customFormat="1" x14ac:dyDescent="0.3">
      <c r="A77" s="6">
        <v>575902</v>
      </c>
      <c r="B77" s="7">
        <v>9783110693225</v>
      </c>
      <c r="C77" s="7">
        <v>9783110693171</v>
      </c>
      <c r="D77" s="7"/>
      <c r="F77" s="6" t="s">
        <v>540</v>
      </c>
      <c r="G77" s="6" t="s">
        <v>541</v>
      </c>
      <c r="I77" s="6" t="s">
        <v>542</v>
      </c>
      <c r="J77" s="6">
        <v>1</v>
      </c>
      <c r="K77" s="6" t="s">
        <v>137</v>
      </c>
      <c r="M77" s="6" t="s">
        <v>41</v>
      </c>
      <c r="N77" s="8">
        <v>44522</v>
      </c>
      <c r="O77" s="6">
        <v>2022</v>
      </c>
      <c r="P77" s="6">
        <v>277</v>
      </c>
      <c r="Q77" s="6">
        <v>25</v>
      </c>
      <c r="S77" s="6">
        <v>2417</v>
      </c>
      <c r="T77" s="6" t="s">
        <v>43</v>
      </c>
      <c r="U77" s="6" t="s">
        <v>88</v>
      </c>
      <c r="V77" s="6" t="s">
        <v>139</v>
      </c>
      <c r="W77" s="6" t="s">
        <v>543</v>
      </c>
      <c r="Y77" s="6" t="s">
        <v>544</v>
      </c>
      <c r="AB77" s="6" t="s">
        <v>545</v>
      </c>
      <c r="AC77" s="6">
        <v>139</v>
      </c>
      <c r="AD77" s="6">
        <v>159.94999999999999</v>
      </c>
      <c r="AF77" s="6" t="s">
        <v>42</v>
      </c>
      <c r="AG77" s="6" t="s">
        <v>42</v>
      </c>
      <c r="AI77" s="6" t="str">
        <f>HYPERLINK("https://doi.org/10.1515/9783110693225")</f>
        <v>https://doi.org/10.1515/9783110693225</v>
      </c>
      <c r="AK77" s="6" t="s">
        <v>51</v>
      </c>
    </row>
    <row r="78" spans="1:37" s="6" customFormat="1" x14ac:dyDescent="0.3">
      <c r="A78" s="6">
        <v>559170</v>
      </c>
      <c r="B78" s="7">
        <v>9780226119366</v>
      </c>
      <c r="C78" s="7"/>
      <c r="D78" s="7"/>
      <c r="F78" s="6" t="s">
        <v>546</v>
      </c>
      <c r="G78" s="6" t="s">
        <v>547</v>
      </c>
      <c r="H78" s="6" t="s">
        <v>548</v>
      </c>
      <c r="J78" s="6">
        <v>1</v>
      </c>
      <c r="M78" s="6" t="s">
        <v>196</v>
      </c>
      <c r="N78" s="8">
        <v>42151</v>
      </c>
      <c r="O78" s="6">
        <v>2015</v>
      </c>
      <c r="P78" s="6">
        <v>264</v>
      </c>
      <c r="R78" s="6">
        <v>10</v>
      </c>
      <c r="T78" s="6" t="s">
        <v>43</v>
      </c>
      <c r="U78" s="6" t="s">
        <v>44</v>
      </c>
      <c r="V78" s="6" t="s">
        <v>56</v>
      </c>
      <c r="W78" s="6" t="s">
        <v>549</v>
      </c>
      <c r="Y78" s="6" t="s">
        <v>550</v>
      </c>
      <c r="Z78" s="6" t="s">
        <v>551</v>
      </c>
      <c r="AA78" s="6" t="s">
        <v>552</v>
      </c>
      <c r="AB78" s="6" t="s">
        <v>553</v>
      </c>
      <c r="AC78" s="6">
        <v>173.95</v>
      </c>
      <c r="AF78" s="6" t="s">
        <v>42</v>
      </c>
      <c r="AI78" s="6" t="str">
        <f>HYPERLINK("https://www.degruyter.com/isbn/9780226119366")</f>
        <v>https://www.degruyter.com/isbn/9780226119366</v>
      </c>
      <c r="AK78" s="6" t="s">
        <v>51</v>
      </c>
    </row>
    <row r="79" spans="1:37" s="6" customFormat="1" x14ac:dyDescent="0.3">
      <c r="A79" s="6">
        <v>584718</v>
      </c>
      <c r="B79" s="7">
        <v>9780823270491</v>
      </c>
      <c r="C79" s="7"/>
      <c r="D79" s="7"/>
      <c r="F79" s="6" t="s">
        <v>554</v>
      </c>
      <c r="G79" s="6" t="s">
        <v>555</v>
      </c>
      <c r="H79" s="6" t="s">
        <v>556</v>
      </c>
      <c r="J79" s="6">
        <v>1</v>
      </c>
      <c r="K79" s="6" t="s">
        <v>557</v>
      </c>
      <c r="M79" s="6" t="s">
        <v>558</v>
      </c>
      <c r="N79" s="8">
        <v>42430</v>
      </c>
      <c r="O79" s="6">
        <v>2016</v>
      </c>
      <c r="P79" s="6">
        <v>274</v>
      </c>
      <c r="R79" s="6">
        <v>10</v>
      </c>
      <c r="T79" s="6" t="s">
        <v>43</v>
      </c>
      <c r="U79" s="6" t="s">
        <v>44</v>
      </c>
      <c r="V79" s="6" t="s">
        <v>56</v>
      </c>
      <c r="W79" s="6" t="s">
        <v>559</v>
      </c>
      <c r="Y79" s="6" t="s">
        <v>560</v>
      </c>
      <c r="AA79" s="6" t="s">
        <v>561</v>
      </c>
      <c r="AB79" s="6" t="s">
        <v>562</v>
      </c>
      <c r="AC79" s="6">
        <v>130.94999999999999</v>
      </c>
      <c r="AF79" s="6" t="s">
        <v>42</v>
      </c>
      <c r="AI79" s="6" t="str">
        <f>HYPERLINK("https://doi.org/10.1515/9780823270491")</f>
        <v>https://doi.org/10.1515/9780823270491</v>
      </c>
      <c r="AK79" s="6" t="s">
        <v>51</v>
      </c>
    </row>
    <row r="80" spans="1:37" s="6" customFormat="1" x14ac:dyDescent="0.3">
      <c r="A80" s="6">
        <v>594600</v>
      </c>
      <c r="B80" s="7">
        <v>9783110725599</v>
      </c>
      <c r="C80" s="7">
        <v>9783110725568</v>
      </c>
      <c r="D80" s="7"/>
      <c r="F80" s="6" t="s">
        <v>563</v>
      </c>
      <c r="G80" s="6" t="s">
        <v>564</v>
      </c>
      <c r="I80" s="6" t="s">
        <v>565</v>
      </c>
      <c r="J80" s="6">
        <v>1</v>
      </c>
      <c r="K80" s="6" t="s">
        <v>400</v>
      </c>
      <c r="L80" s="9" t="s">
        <v>566</v>
      </c>
      <c r="M80" s="6" t="s">
        <v>41</v>
      </c>
      <c r="N80" s="8">
        <v>44508</v>
      </c>
      <c r="O80" s="6">
        <v>2022</v>
      </c>
      <c r="P80" s="6">
        <v>262</v>
      </c>
      <c r="Q80" s="6">
        <v>38</v>
      </c>
      <c r="S80" s="6">
        <v>2417</v>
      </c>
      <c r="T80" s="6" t="s">
        <v>43</v>
      </c>
      <c r="U80" s="6" t="s">
        <v>44</v>
      </c>
      <c r="V80" s="6" t="s">
        <v>45</v>
      </c>
      <c r="W80" s="6" t="s">
        <v>567</v>
      </c>
      <c r="Y80" s="6" t="s">
        <v>568</v>
      </c>
      <c r="AB80" s="6" t="s">
        <v>569</v>
      </c>
      <c r="AC80" s="6">
        <v>139</v>
      </c>
      <c r="AD80" s="6">
        <v>139.94999999999999</v>
      </c>
      <c r="AF80" s="6" t="s">
        <v>42</v>
      </c>
      <c r="AG80" s="6" t="s">
        <v>42</v>
      </c>
      <c r="AI80" s="6" t="str">
        <f>HYPERLINK("https://doi.org/10.1515/9783110725599")</f>
        <v>https://doi.org/10.1515/9783110725599</v>
      </c>
      <c r="AK80" s="6" t="s">
        <v>51</v>
      </c>
    </row>
    <row r="81" spans="1:37" s="6" customFormat="1" x14ac:dyDescent="0.3">
      <c r="A81" s="6">
        <v>579029</v>
      </c>
      <c r="B81" s="7">
        <v>9781487577926</v>
      </c>
      <c r="C81" s="7"/>
      <c r="D81" s="7"/>
      <c r="F81" s="6" t="s">
        <v>570</v>
      </c>
      <c r="G81" s="6" t="s">
        <v>571</v>
      </c>
      <c r="H81" s="6" t="s">
        <v>572</v>
      </c>
      <c r="J81" s="6">
        <v>1</v>
      </c>
      <c r="K81" s="6" t="s">
        <v>113</v>
      </c>
      <c r="M81" s="6" t="s">
        <v>114</v>
      </c>
      <c r="N81" s="8">
        <v>31031</v>
      </c>
      <c r="O81" s="6">
        <v>1984</v>
      </c>
      <c r="P81" s="6">
        <v>624</v>
      </c>
      <c r="R81" s="6">
        <v>10</v>
      </c>
      <c r="T81" s="6" t="s">
        <v>43</v>
      </c>
      <c r="U81" s="6" t="s">
        <v>44</v>
      </c>
      <c r="V81" s="6" t="s">
        <v>147</v>
      </c>
      <c r="W81" s="6" t="s">
        <v>573</v>
      </c>
      <c r="Y81" s="6" t="s">
        <v>574</v>
      </c>
      <c r="AB81" s="6" t="s">
        <v>575</v>
      </c>
      <c r="AC81" s="6">
        <v>208.95</v>
      </c>
      <c r="AF81" s="6" t="s">
        <v>42</v>
      </c>
      <c r="AI81" s="6" t="str">
        <f>HYPERLINK("https://doi.org/10.3138/9781487577926")</f>
        <v>https://doi.org/10.3138/9781487577926</v>
      </c>
      <c r="AK81" s="6" t="s">
        <v>51</v>
      </c>
    </row>
    <row r="82" spans="1:37" s="6" customFormat="1" x14ac:dyDescent="0.3">
      <c r="A82" s="6">
        <v>520752</v>
      </c>
      <c r="B82" s="7">
        <v>9783110477177</v>
      </c>
      <c r="C82" s="7">
        <v>9783110475753</v>
      </c>
      <c r="D82" s="7"/>
      <c r="F82" s="6" t="s">
        <v>576</v>
      </c>
      <c r="H82" s="6" t="s">
        <v>577</v>
      </c>
      <c r="J82" s="6">
        <v>1</v>
      </c>
      <c r="K82" s="6" t="s">
        <v>578</v>
      </c>
      <c r="L82" s="9" t="s">
        <v>579</v>
      </c>
      <c r="M82" s="6" t="s">
        <v>41</v>
      </c>
      <c r="N82" s="8">
        <v>42527</v>
      </c>
      <c r="O82" s="6">
        <v>2016</v>
      </c>
      <c r="P82" s="6">
        <v>390</v>
      </c>
      <c r="T82" s="6" t="s">
        <v>43</v>
      </c>
      <c r="U82" s="6" t="s">
        <v>76</v>
      </c>
      <c r="V82" s="6" t="s">
        <v>178</v>
      </c>
      <c r="W82" s="6" t="s">
        <v>580</v>
      </c>
      <c r="Y82" s="6" t="s">
        <v>581</v>
      </c>
      <c r="AA82" s="6" t="s">
        <v>582</v>
      </c>
      <c r="AB82" s="6" t="s">
        <v>583</v>
      </c>
      <c r="AC82" s="6">
        <v>249</v>
      </c>
      <c r="AD82" s="6">
        <v>119.95</v>
      </c>
      <c r="AF82" s="6" t="s">
        <v>42</v>
      </c>
      <c r="AG82" s="6" t="s">
        <v>42</v>
      </c>
      <c r="AI82" s="6" t="str">
        <f>HYPERLINK("https://doi.org/10.1515/9783110477177")</f>
        <v>https://doi.org/10.1515/9783110477177</v>
      </c>
      <c r="AK82" s="6" t="s">
        <v>51</v>
      </c>
    </row>
    <row r="83" spans="1:37" s="6" customFormat="1" x14ac:dyDescent="0.3">
      <c r="A83" s="6">
        <v>561786</v>
      </c>
      <c r="B83" s="7">
        <v>9783110617375</v>
      </c>
      <c r="C83" s="7">
        <v>9783110604542</v>
      </c>
      <c r="D83" s="7"/>
      <c r="F83" s="6" t="s">
        <v>584</v>
      </c>
      <c r="G83" s="6" t="s">
        <v>585</v>
      </c>
      <c r="I83" s="6" t="s">
        <v>586</v>
      </c>
      <c r="J83" s="6">
        <v>1</v>
      </c>
      <c r="K83" s="6" t="s">
        <v>400</v>
      </c>
      <c r="L83" s="9" t="s">
        <v>272</v>
      </c>
      <c r="M83" s="6" t="s">
        <v>41</v>
      </c>
      <c r="N83" s="8">
        <v>44326</v>
      </c>
      <c r="O83" s="6">
        <v>2021</v>
      </c>
      <c r="P83" s="6">
        <v>203</v>
      </c>
      <c r="Q83" s="6">
        <v>38</v>
      </c>
      <c r="S83" s="6">
        <v>2417</v>
      </c>
      <c r="T83" s="6" t="s">
        <v>43</v>
      </c>
      <c r="U83" s="6" t="s">
        <v>76</v>
      </c>
      <c r="V83" s="6" t="s">
        <v>349</v>
      </c>
      <c r="W83" s="6" t="s">
        <v>587</v>
      </c>
      <c r="Y83" s="6" t="s">
        <v>588</v>
      </c>
      <c r="AB83" s="6" t="s">
        <v>589</v>
      </c>
      <c r="AC83" s="6">
        <v>139</v>
      </c>
      <c r="AD83" s="6">
        <v>149.94999999999999</v>
      </c>
      <c r="AF83" s="6" t="s">
        <v>42</v>
      </c>
      <c r="AG83" s="6" t="s">
        <v>42</v>
      </c>
      <c r="AI83" s="6" t="str">
        <f>HYPERLINK("https://doi.org/10.1515/9783110617375")</f>
        <v>https://doi.org/10.1515/9783110617375</v>
      </c>
      <c r="AK83" s="6" t="s">
        <v>51</v>
      </c>
    </row>
    <row r="84" spans="1:37" s="6" customFormat="1" x14ac:dyDescent="0.3">
      <c r="A84" s="6">
        <v>514981</v>
      </c>
      <c r="B84" s="7">
        <v>9783110449822</v>
      </c>
      <c r="C84" s="7"/>
      <c r="D84" s="7">
        <v>9783110447569</v>
      </c>
      <c r="F84" s="6" t="s">
        <v>590</v>
      </c>
      <c r="G84" s="6" t="s">
        <v>591</v>
      </c>
      <c r="I84" s="6" t="s">
        <v>392</v>
      </c>
      <c r="J84" s="6">
        <v>1</v>
      </c>
      <c r="M84" s="6" t="s">
        <v>80</v>
      </c>
      <c r="N84" s="8">
        <v>42695</v>
      </c>
      <c r="O84" s="6">
        <v>2017</v>
      </c>
      <c r="P84" s="6">
        <v>154</v>
      </c>
      <c r="Q84" s="6">
        <v>92</v>
      </c>
      <c r="S84" s="6">
        <v>2417</v>
      </c>
      <c r="T84" s="6" t="s">
        <v>43</v>
      </c>
      <c r="U84" s="6" t="s">
        <v>76</v>
      </c>
      <c r="V84" s="6" t="s">
        <v>349</v>
      </c>
      <c r="W84" s="6" t="s">
        <v>592</v>
      </c>
      <c r="Y84" s="6" t="s">
        <v>593</v>
      </c>
      <c r="AB84" s="6" t="s">
        <v>594</v>
      </c>
      <c r="AC84" s="6">
        <v>139</v>
      </c>
      <c r="AE84" s="6">
        <v>84.95</v>
      </c>
      <c r="AF84" s="6" t="s">
        <v>42</v>
      </c>
      <c r="AH84" s="6" t="s">
        <v>42</v>
      </c>
      <c r="AI84" s="6" t="str">
        <f>HYPERLINK("https://doi.org/10.1515/9783110449822")</f>
        <v>https://doi.org/10.1515/9783110449822</v>
      </c>
      <c r="AK84" s="6" t="s">
        <v>51</v>
      </c>
    </row>
    <row r="85" spans="1:37" s="6" customFormat="1" x14ac:dyDescent="0.3">
      <c r="A85" s="6">
        <v>534868</v>
      </c>
      <c r="B85" s="7">
        <v>9783110574951</v>
      </c>
      <c r="C85" s="7"/>
      <c r="D85" s="7">
        <v>9783110574944</v>
      </c>
      <c r="E85" s="6" t="s">
        <v>36</v>
      </c>
      <c r="F85" s="6" t="s">
        <v>595</v>
      </c>
      <c r="H85" s="6" t="s">
        <v>596</v>
      </c>
      <c r="J85" s="6">
        <v>1</v>
      </c>
      <c r="K85" s="6" t="s">
        <v>79</v>
      </c>
      <c r="M85" s="6" t="s">
        <v>41</v>
      </c>
      <c r="N85" s="8">
        <v>43367</v>
      </c>
      <c r="O85" s="6">
        <v>2018</v>
      </c>
      <c r="P85" s="6">
        <v>193</v>
      </c>
      <c r="Q85" s="6">
        <v>48</v>
      </c>
      <c r="S85" s="6">
        <v>2417</v>
      </c>
      <c r="T85" s="6" t="s">
        <v>43</v>
      </c>
      <c r="U85" s="6" t="s">
        <v>76</v>
      </c>
      <c r="V85" s="6" t="s">
        <v>349</v>
      </c>
      <c r="W85" s="6" t="s">
        <v>597</v>
      </c>
      <c r="X85" s="6" t="s">
        <v>47</v>
      </c>
      <c r="Y85" s="6" t="s">
        <v>598</v>
      </c>
      <c r="AB85" s="6" t="s">
        <v>599</v>
      </c>
      <c r="AC85" s="6">
        <v>699</v>
      </c>
      <c r="AE85" s="6">
        <v>69.95</v>
      </c>
      <c r="AF85" s="6" t="s">
        <v>42</v>
      </c>
      <c r="AH85" s="6" t="s">
        <v>42</v>
      </c>
      <c r="AI85" s="6" t="str">
        <f>HYPERLINK("https://doi.org/10.1515/9783110574951")</f>
        <v>https://doi.org/10.1515/9783110574951</v>
      </c>
      <c r="AK85" s="6" t="s">
        <v>51</v>
      </c>
    </row>
    <row r="86" spans="1:37" s="6" customFormat="1" x14ac:dyDescent="0.3">
      <c r="A86" s="6">
        <v>323094</v>
      </c>
      <c r="B86" s="7">
        <v>9780674366428</v>
      </c>
      <c r="C86" s="7">
        <v>9780674365261</v>
      </c>
      <c r="D86" s="7"/>
      <c r="F86" s="6" t="s">
        <v>600</v>
      </c>
      <c r="H86" s="6" t="s">
        <v>601</v>
      </c>
      <c r="J86" s="6">
        <v>1</v>
      </c>
      <c r="M86" s="6" t="s">
        <v>221</v>
      </c>
      <c r="N86" s="8">
        <v>41548</v>
      </c>
      <c r="O86" s="6">
        <v>1945</v>
      </c>
      <c r="P86" s="6">
        <v>247</v>
      </c>
      <c r="R86" s="6">
        <v>10</v>
      </c>
      <c r="T86" s="6" t="s">
        <v>43</v>
      </c>
      <c r="U86" s="6" t="s">
        <v>44</v>
      </c>
      <c r="V86" s="6" t="s">
        <v>45</v>
      </c>
      <c r="W86" s="6" t="s">
        <v>602</v>
      </c>
      <c r="AC86" s="6">
        <v>60</v>
      </c>
      <c r="AD86" s="6">
        <v>60</v>
      </c>
      <c r="AF86" s="6" t="s">
        <v>42</v>
      </c>
      <c r="AG86" s="6" t="s">
        <v>42</v>
      </c>
      <c r="AI86" s="6" t="str">
        <f>HYPERLINK("https://doi.org/10.4159/harvard.9780674366428")</f>
        <v>https://doi.org/10.4159/harvard.9780674366428</v>
      </c>
      <c r="AK86" s="6" t="s">
        <v>51</v>
      </c>
    </row>
    <row r="87" spans="1:37" s="6" customFormat="1" x14ac:dyDescent="0.3">
      <c r="A87" s="6">
        <v>537560</v>
      </c>
      <c r="B87" s="7">
        <v>9783110593907</v>
      </c>
      <c r="C87" s="7"/>
      <c r="D87" s="7">
        <v>9783110595413</v>
      </c>
      <c r="E87" s="6" t="s">
        <v>36</v>
      </c>
      <c r="F87" s="6" t="s">
        <v>324</v>
      </c>
      <c r="H87" s="6" t="s">
        <v>603</v>
      </c>
      <c r="J87" s="6">
        <v>1</v>
      </c>
      <c r="K87" s="6" t="s">
        <v>477</v>
      </c>
      <c r="L87" s="9" t="s">
        <v>604</v>
      </c>
      <c r="M87" s="6" t="s">
        <v>41</v>
      </c>
      <c r="N87" s="8">
        <v>43367</v>
      </c>
      <c r="O87" s="6">
        <v>2018</v>
      </c>
      <c r="P87" s="6">
        <v>317</v>
      </c>
      <c r="Q87" s="6">
        <v>216</v>
      </c>
      <c r="S87" s="6">
        <v>2417</v>
      </c>
      <c r="T87" s="6" t="s">
        <v>43</v>
      </c>
      <c r="U87" s="6" t="s">
        <v>76</v>
      </c>
      <c r="V87" s="6" t="s">
        <v>192</v>
      </c>
      <c r="W87" s="6" t="s">
        <v>605</v>
      </c>
      <c r="X87" s="6" t="s">
        <v>47</v>
      </c>
      <c r="Y87" s="6" t="s">
        <v>606</v>
      </c>
      <c r="AB87" s="6" t="s">
        <v>607</v>
      </c>
      <c r="AC87" s="6">
        <v>249</v>
      </c>
      <c r="AE87" s="6">
        <v>69.95</v>
      </c>
      <c r="AF87" s="6" t="s">
        <v>42</v>
      </c>
      <c r="AH87" s="6" t="s">
        <v>42</v>
      </c>
      <c r="AI87" s="6" t="str">
        <f>HYPERLINK("https://doi.org/10.1515/9783110593907")</f>
        <v>https://doi.org/10.1515/9783110593907</v>
      </c>
      <c r="AK87" s="6" t="s">
        <v>51</v>
      </c>
    </row>
    <row r="88" spans="1:37" s="6" customFormat="1" x14ac:dyDescent="0.3">
      <c r="A88" s="6">
        <v>594584</v>
      </c>
      <c r="B88" s="7">
        <v>9783110725490</v>
      </c>
      <c r="C88" s="7">
        <v>9783110725360</v>
      </c>
      <c r="D88" s="7"/>
      <c r="F88" s="6" t="s">
        <v>608</v>
      </c>
      <c r="G88" s="6" t="s">
        <v>609</v>
      </c>
      <c r="I88" s="6" t="s">
        <v>610</v>
      </c>
      <c r="J88" s="6">
        <v>1</v>
      </c>
      <c r="K88" s="6" t="s">
        <v>611</v>
      </c>
      <c r="L88" s="9" t="s">
        <v>272</v>
      </c>
      <c r="M88" s="6" t="s">
        <v>41</v>
      </c>
      <c r="N88" s="8">
        <v>44733</v>
      </c>
      <c r="O88" s="6">
        <v>2022</v>
      </c>
      <c r="P88" s="6">
        <v>234</v>
      </c>
      <c r="Q88" s="6">
        <v>92</v>
      </c>
      <c r="S88" s="6">
        <v>2417</v>
      </c>
      <c r="T88" s="6" t="s">
        <v>43</v>
      </c>
      <c r="U88" s="6" t="s">
        <v>76</v>
      </c>
      <c r="V88" s="6" t="s">
        <v>130</v>
      </c>
      <c r="W88" s="6" t="s">
        <v>612</v>
      </c>
      <c r="Y88" s="6" t="s">
        <v>613</v>
      </c>
      <c r="AB88" s="6" t="s">
        <v>614</v>
      </c>
      <c r="AC88" s="6">
        <v>139</v>
      </c>
      <c r="AD88" s="6">
        <v>159.94999999999999</v>
      </c>
      <c r="AF88" s="6" t="s">
        <v>42</v>
      </c>
      <c r="AG88" s="6" t="s">
        <v>42</v>
      </c>
      <c r="AI88" s="6" t="str">
        <f>HYPERLINK("https://doi.org/10.1515/9783110725490")</f>
        <v>https://doi.org/10.1515/9783110725490</v>
      </c>
      <c r="AK88" s="6" t="s">
        <v>51</v>
      </c>
    </row>
    <row r="89" spans="1:37" s="6" customFormat="1" x14ac:dyDescent="0.3">
      <c r="A89" s="6">
        <v>598761</v>
      </c>
      <c r="B89" s="7">
        <v>9783110740653</v>
      </c>
      <c r="C89" s="7"/>
      <c r="D89" s="7">
        <v>9783110740639</v>
      </c>
      <c r="E89" s="6" t="s">
        <v>36</v>
      </c>
      <c r="F89" s="6" t="s">
        <v>615</v>
      </c>
      <c r="H89" s="6" t="s">
        <v>616</v>
      </c>
      <c r="J89" s="6">
        <v>1</v>
      </c>
      <c r="K89" s="6" t="s">
        <v>79</v>
      </c>
      <c r="M89" s="6" t="s">
        <v>41</v>
      </c>
      <c r="N89" s="8">
        <v>44445</v>
      </c>
      <c r="O89" s="6">
        <v>2021</v>
      </c>
      <c r="P89" s="6">
        <v>594</v>
      </c>
      <c r="Q89" s="6">
        <v>1200</v>
      </c>
      <c r="S89" s="6">
        <v>2417</v>
      </c>
      <c r="T89" s="6" t="s">
        <v>43</v>
      </c>
      <c r="U89" s="6" t="s">
        <v>76</v>
      </c>
      <c r="V89" s="6" t="s">
        <v>617</v>
      </c>
      <c r="W89" s="6" t="s">
        <v>618</v>
      </c>
      <c r="X89" s="6" t="s">
        <v>47</v>
      </c>
      <c r="Y89" s="6" t="s">
        <v>619</v>
      </c>
      <c r="AB89" s="6" t="s">
        <v>620</v>
      </c>
      <c r="AC89" s="6">
        <v>149</v>
      </c>
      <c r="AE89" s="6">
        <v>104.95</v>
      </c>
      <c r="AF89" s="6" t="s">
        <v>42</v>
      </c>
      <c r="AH89" s="6" t="s">
        <v>42</v>
      </c>
      <c r="AI89" s="6" t="str">
        <f>HYPERLINK("https://doi.org/10.1515/9783110740653")</f>
        <v>https://doi.org/10.1515/9783110740653</v>
      </c>
      <c r="AK89" s="6" t="s">
        <v>51</v>
      </c>
    </row>
    <row r="90" spans="1:37" s="6" customFormat="1" x14ac:dyDescent="0.3">
      <c r="A90" s="6">
        <v>594740</v>
      </c>
      <c r="B90" s="7">
        <v>9783110726152</v>
      </c>
      <c r="C90" s="7">
        <v>9783110726527</v>
      </c>
      <c r="D90" s="7"/>
      <c r="F90" s="6" t="s">
        <v>621</v>
      </c>
      <c r="H90" s="6" t="s">
        <v>622</v>
      </c>
      <c r="J90" s="6">
        <v>1</v>
      </c>
      <c r="K90" s="6" t="s">
        <v>518</v>
      </c>
      <c r="L90" s="9" t="s">
        <v>623</v>
      </c>
      <c r="M90" s="6" t="s">
        <v>41</v>
      </c>
      <c r="N90" s="8">
        <v>44263</v>
      </c>
      <c r="O90" s="6">
        <v>2021</v>
      </c>
      <c r="P90" s="6">
        <v>318</v>
      </c>
      <c r="Q90" s="6">
        <v>161</v>
      </c>
      <c r="S90" s="6">
        <v>1724</v>
      </c>
      <c r="T90" s="6" t="s">
        <v>43</v>
      </c>
      <c r="U90" s="6" t="s">
        <v>88</v>
      </c>
      <c r="V90" s="6" t="s">
        <v>505</v>
      </c>
      <c r="W90" s="6" t="s">
        <v>624</v>
      </c>
      <c r="Y90" s="6" t="s">
        <v>625</v>
      </c>
      <c r="AB90" s="6" t="s">
        <v>626</v>
      </c>
      <c r="AC90" s="6">
        <v>139</v>
      </c>
      <c r="AD90" s="6">
        <v>184.95</v>
      </c>
      <c r="AF90" s="6" t="s">
        <v>42</v>
      </c>
      <c r="AG90" s="6" t="s">
        <v>42</v>
      </c>
      <c r="AI90" s="6" t="str">
        <f>HYPERLINK("https://doi.org/10.1515/9783110726152")</f>
        <v>https://doi.org/10.1515/9783110726152</v>
      </c>
      <c r="AK90" s="6" t="s">
        <v>51</v>
      </c>
    </row>
    <row r="91" spans="1:37" s="6" customFormat="1" x14ac:dyDescent="0.3">
      <c r="A91" s="6">
        <v>576365</v>
      </c>
      <c r="B91" s="7">
        <v>9783110696080</v>
      </c>
      <c r="C91" s="7">
        <v>9783110696035</v>
      </c>
      <c r="D91" s="7"/>
      <c r="F91" s="6" t="s">
        <v>627</v>
      </c>
      <c r="G91" s="6" t="s">
        <v>628</v>
      </c>
      <c r="I91" s="6" t="s">
        <v>629</v>
      </c>
      <c r="J91" s="6">
        <v>1</v>
      </c>
      <c r="K91" s="6" t="s">
        <v>400</v>
      </c>
      <c r="L91" s="9" t="s">
        <v>630</v>
      </c>
      <c r="M91" s="6" t="s">
        <v>41</v>
      </c>
      <c r="N91" s="8">
        <v>44341</v>
      </c>
      <c r="O91" s="6">
        <v>2021</v>
      </c>
      <c r="P91" s="6">
        <v>253</v>
      </c>
      <c r="Q91" s="6">
        <v>94</v>
      </c>
      <c r="S91" s="6">
        <v>1724</v>
      </c>
      <c r="T91" s="6" t="s">
        <v>43</v>
      </c>
      <c r="U91" s="6" t="s">
        <v>88</v>
      </c>
      <c r="V91" s="6" t="s">
        <v>631</v>
      </c>
      <c r="W91" s="6" t="s">
        <v>632</v>
      </c>
      <c r="Y91" s="6" t="s">
        <v>633</v>
      </c>
      <c r="AB91" s="6" t="s">
        <v>634</v>
      </c>
      <c r="AC91" s="6">
        <v>139</v>
      </c>
      <c r="AD91" s="6">
        <v>139.94999999999999</v>
      </c>
      <c r="AF91" s="6" t="s">
        <v>42</v>
      </c>
      <c r="AG91" s="6" t="s">
        <v>42</v>
      </c>
      <c r="AI91" s="6" t="str">
        <f>HYPERLINK("https://doi.org/10.1515/9783110696080")</f>
        <v>https://doi.org/10.1515/9783110696080</v>
      </c>
      <c r="AK91" s="6" t="s">
        <v>51</v>
      </c>
    </row>
    <row r="92" spans="1:37" s="6" customFormat="1" x14ac:dyDescent="0.3">
      <c r="A92" s="6">
        <v>584812</v>
      </c>
      <c r="B92" s="7">
        <v>9780300252798</v>
      </c>
      <c r="C92" s="7"/>
      <c r="D92" s="7"/>
      <c r="F92" s="6" t="s">
        <v>635</v>
      </c>
      <c r="G92" s="6" t="s">
        <v>636</v>
      </c>
      <c r="H92" s="6" t="s">
        <v>637</v>
      </c>
      <c r="J92" s="6">
        <v>1</v>
      </c>
      <c r="M92" s="6" t="s">
        <v>638</v>
      </c>
      <c r="N92" s="8">
        <v>43969</v>
      </c>
      <c r="O92" s="6">
        <v>2020</v>
      </c>
      <c r="P92" s="6">
        <v>224</v>
      </c>
      <c r="R92" s="6">
        <v>10</v>
      </c>
      <c r="T92" s="6" t="s">
        <v>43</v>
      </c>
      <c r="U92" s="6" t="s">
        <v>44</v>
      </c>
      <c r="V92" s="6" t="s">
        <v>56</v>
      </c>
      <c r="W92" s="6" t="s">
        <v>639</v>
      </c>
      <c r="Y92" s="6" t="s">
        <v>640</v>
      </c>
      <c r="AA92" s="6" t="s">
        <v>641</v>
      </c>
      <c r="AB92" s="6" t="s">
        <v>642</v>
      </c>
      <c r="AC92" s="6">
        <v>54.95</v>
      </c>
      <c r="AF92" s="6" t="s">
        <v>42</v>
      </c>
      <c r="AI92" s="6" t="str">
        <f>HYPERLINK("https://doi.org/10.12987/9780300252798?locatt=mode:legacy")</f>
        <v>https://doi.org/10.12987/9780300252798?locatt=mode:legacy</v>
      </c>
      <c r="AK92" s="6" t="s">
        <v>51</v>
      </c>
    </row>
    <row r="93" spans="1:37" s="6" customFormat="1" x14ac:dyDescent="0.3">
      <c r="A93" s="6">
        <v>583459</v>
      </c>
      <c r="B93" s="7">
        <v>9780822376323</v>
      </c>
      <c r="C93" s="7"/>
      <c r="D93" s="7"/>
      <c r="F93" s="6" t="s">
        <v>643</v>
      </c>
      <c r="G93" s="6" t="s">
        <v>644</v>
      </c>
      <c r="H93" s="6" t="s">
        <v>645</v>
      </c>
      <c r="J93" s="6">
        <v>1</v>
      </c>
      <c r="K93" s="6" t="s">
        <v>646</v>
      </c>
      <c r="M93" s="6" t="s">
        <v>146</v>
      </c>
      <c r="N93" s="8">
        <v>42055</v>
      </c>
      <c r="O93" s="6">
        <v>2015</v>
      </c>
      <c r="P93" s="6">
        <v>352</v>
      </c>
      <c r="R93" s="6">
        <v>10</v>
      </c>
      <c r="T93" s="6" t="s">
        <v>43</v>
      </c>
      <c r="U93" s="6" t="s">
        <v>44</v>
      </c>
      <c r="V93" s="6" t="s">
        <v>147</v>
      </c>
      <c r="W93" s="6" t="s">
        <v>647</v>
      </c>
      <c r="Y93" s="6" t="s">
        <v>648</v>
      </c>
      <c r="Z93" s="6" t="s">
        <v>649</v>
      </c>
      <c r="AA93" s="6" t="s">
        <v>650</v>
      </c>
      <c r="AB93" s="6" t="s">
        <v>651</v>
      </c>
      <c r="AC93" s="6">
        <v>140.94999999999999</v>
      </c>
      <c r="AF93" s="6" t="s">
        <v>42</v>
      </c>
      <c r="AI93" s="6" t="str">
        <f>HYPERLINK("https://doi.org/10.1515/9780822376323")</f>
        <v>https://doi.org/10.1515/9780822376323</v>
      </c>
      <c r="AK93" s="6" t="s">
        <v>51</v>
      </c>
    </row>
    <row r="94" spans="1:37" s="6" customFormat="1" x14ac:dyDescent="0.3">
      <c r="A94" s="6">
        <v>533755</v>
      </c>
      <c r="B94" s="7">
        <v>9783110558920</v>
      </c>
      <c r="C94" s="7"/>
      <c r="D94" s="7">
        <v>9783110557121</v>
      </c>
      <c r="F94" s="6" t="s">
        <v>652</v>
      </c>
      <c r="G94" s="6" t="s">
        <v>653</v>
      </c>
      <c r="I94" s="6" t="s">
        <v>392</v>
      </c>
      <c r="J94" s="6">
        <v>1</v>
      </c>
      <c r="M94" s="6" t="s">
        <v>41</v>
      </c>
      <c r="N94" s="8">
        <v>43451</v>
      </c>
      <c r="O94" s="6">
        <v>2019</v>
      </c>
      <c r="P94" s="6">
        <v>187</v>
      </c>
      <c r="Q94" s="6">
        <v>250</v>
      </c>
      <c r="S94" s="6">
        <v>2417</v>
      </c>
      <c r="T94" s="6" t="s">
        <v>43</v>
      </c>
      <c r="U94" s="6" t="s">
        <v>76</v>
      </c>
      <c r="V94" s="6" t="s">
        <v>349</v>
      </c>
      <c r="W94" s="6" t="s">
        <v>654</v>
      </c>
      <c r="Y94" s="6" t="s">
        <v>655</v>
      </c>
      <c r="AB94" s="6" t="s">
        <v>656</v>
      </c>
      <c r="AC94" s="6">
        <v>0</v>
      </c>
      <c r="AE94" s="6">
        <v>109.95</v>
      </c>
      <c r="AF94" s="6" t="s">
        <v>42</v>
      </c>
      <c r="AH94" s="6" t="s">
        <v>42</v>
      </c>
      <c r="AI94" s="6" t="str">
        <f>HYPERLINK("https://doi.org/10.1515/9783110558920")</f>
        <v>https://doi.org/10.1515/9783110558920</v>
      </c>
      <c r="AJ94" s="6" t="s">
        <v>657</v>
      </c>
      <c r="AK94" s="6" t="s">
        <v>51</v>
      </c>
    </row>
    <row r="95" spans="1:37" s="6" customFormat="1" x14ac:dyDescent="0.3">
      <c r="A95" s="6">
        <v>542570</v>
      </c>
      <c r="B95" s="7">
        <v>9780691186924</v>
      </c>
      <c r="C95" s="7"/>
      <c r="D95" s="7"/>
      <c r="F95" s="6" t="s">
        <v>658</v>
      </c>
      <c r="G95" s="6" t="s">
        <v>659</v>
      </c>
      <c r="H95" s="6" t="s">
        <v>660</v>
      </c>
      <c r="J95" s="6">
        <v>1</v>
      </c>
      <c r="M95" s="6" t="s">
        <v>55</v>
      </c>
      <c r="N95" s="8">
        <v>43256</v>
      </c>
      <c r="O95" s="6">
        <v>1997</v>
      </c>
      <c r="R95" s="6">
        <v>10</v>
      </c>
      <c r="T95" s="6" t="s">
        <v>43</v>
      </c>
      <c r="U95" s="6" t="s">
        <v>44</v>
      </c>
      <c r="V95" s="6" t="s">
        <v>56</v>
      </c>
      <c r="W95" s="6" t="s">
        <v>64</v>
      </c>
      <c r="Y95" s="6" t="s">
        <v>661</v>
      </c>
      <c r="AA95" s="6" t="s">
        <v>662</v>
      </c>
      <c r="AB95" s="6" t="s">
        <v>663</v>
      </c>
      <c r="AC95" s="6">
        <v>233.95</v>
      </c>
      <c r="AF95" s="6" t="s">
        <v>42</v>
      </c>
      <c r="AI95" s="6" t="str">
        <f>HYPERLINK("https://doi.org/10.1515/9780691186924")</f>
        <v>https://doi.org/10.1515/9780691186924</v>
      </c>
      <c r="AK95" s="6" t="s">
        <v>51</v>
      </c>
    </row>
    <row r="96" spans="1:37" s="6" customFormat="1" x14ac:dyDescent="0.3">
      <c r="A96" s="6">
        <v>568260</v>
      </c>
      <c r="B96" s="7">
        <v>9781501736032</v>
      </c>
      <c r="C96" s="7"/>
      <c r="D96" s="7"/>
      <c r="F96" s="6" t="s">
        <v>664</v>
      </c>
      <c r="I96" s="6" t="s">
        <v>665</v>
      </c>
      <c r="J96" s="6">
        <v>1</v>
      </c>
      <c r="K96" s="6" t="s">
        <v>666</v>
      </c>
      <c r="M96" s="6" t="s">
        <v>334</v>
      </c>
      <c r="N96" s="8">
        <v>43600</v>
      </c>
      <c r="O96" s="6">
        <v>1994</v>
      </c>
      <c r="P96" s="6">
        <v>320</v>
      </c>
      <c r="R96" s="6">
        <v>283.5</v>
      </c>
      <c r="T96" s="6" t="s">
        <v>43</v>
      </c>
      <c r="U96" s="6" t="s">
        <v>44</v>
      </c>
      <c r="V96" s="6" t="s">
        <v>56</v>
      </c>
      <c r="W96" s="6" t="s">
        <v>667</v>
      </c>
      <c r="Y96" s="6" t="s">
        <v>668</v>
      </c>
      <c r="AA96" s="6" t="s">
        <v>669</v>
      </c>
      <c r="AB96" s="6" t="s">
        <v>670</v>
      </c>
      <c r="AC96" s="6">
        <v>130.94999999999999</v>
      </c>
      <c r="AF96" s="6" t="s">
        <v>42</v>
      </c>
      <c r="AI96" s="6" t="str">
        <f>HYPERLINK("https://doi.org/10.7591/9781501736032")</f>
        <v>https://doi.org/10.7591/9781501736032</v>
      </c>
      <c r="AK96" s="6" t="s">
        <v>51</v>
      </c>
    </row>
    <row r="97" spans="1:37" s="6" customFormat="1" x14ac:dyDescent="0.3">
      <c r="A97" s="6">
        <v>522147</v>
      </c>
      <c r="B97" s="7">
        <v>9781400876044</v>
      </c>
      <c r="C97" s="7"/>
      <c r="D97" s="7"/>
      <c r="F97" s="6" t="s">
        <v>671</v>
      </c>
      <c r="H97" s="6" t="s">
        <v>672</v>
      </c>
      <c r="J97" s="6">
        <v>1</v>
      </c>
      <c r="K97" s="6" t="s">
        <v>97</v>
      </c>
      <c r="L97" s="9" t="s">
        <v>673</v>
      </c>
      <c r="M97" s="6" t="s">
        <v>55</v>
      </c>
      <c r="N97" s="8">
        <v>42346</v>
      </c>
      <c r="O97" s="6">
        <v>1962</v>
      </c>
      <c r="P97" s="6">
        <v>634</v>
      </c>
      <c r="R97" s="6">
        <v>10</v>
      </c>
      <c r="T97" s="6" t="s">
        <v>43</v>
      </c>
      <c r="U97" s="6" t="s">
        <v>674</v>
      </c>
      <c r="V97" s="6" t="s">
        <v>675</v>
      </c>
      <c r="W97" s="6" t="s">
        <v>676</v>
      </c>
      <c r="Y97" s="6" t="s">
        <v>677</v>
      </c>
      <c r="AC97" s="6">
        <v>450</v>
      </c>
      <c r="AF97" s="6" t="s">
        <v>42</v>
      </c>
      <c r="AI97" s="6" t="str">
        <f>HYPERLINK("https://doi.org/10.1515/9781400876044")</f>
        <v>https://doi.org/10.1515/9781400876044</v>
      </c>
      <c r="AK97" s="6" t="s">
        <v>51</v>
      </c>
    </row>
    <row r="98" spans="1:37" s="6" customFormat="1" x14ac:dyDescent="0.3">
      <c r="A98" s="6">
        <v>524727</v>
      </c>
      <c r="B98" s="7">
        <v>9783110524123</v>
      </c>
      <c r="C98" s="7"/>
      <c r="D98" s="7">
        <v>9783110520330</v>
      </c>
      <c r="E98" s="6" t="s">
        <v>36</v>
      </c>
      <c r="F98" s="6" t="s">
        <v>678</v>
      </c>
      <c r="H98" s="6" t="s">
        <v>533</v>
      </c>
      <c r="J98" s="6">
        <v>1</v>
      </c>
      <c r="K98" s="6" t="s">
        <v>79</v>
      </c>
      <c r="L98" s="9" t="s">
        <v>679</v>
      </c>
      <c r="M98" s="6" t="s">
        <v>41</v>
      </c>
      <c r="N98" s="8">
        <v>42954</v>
      </c>
      <c r="O98" s="6">
        <v>2017</v>
      </c>
      <c r="P98" s="6">
        <v>298</v>
      </c>
      <c r="Q98" s="6">
        <v>180</v>
      </c>
      <c r="S98" s="6">
        <v>2417</v>
      </c>
      <c r="T98" s="6" t="s">
        <v>43</v>
      </c>
      <c r="U98" s="6" t="s">
        <v>76</v>
      </c>
      <c r="V98" s="6" t="s">
        <v>192</v>
      </c>
      <c r="W98" s="6" t="s">
        <v>535</v>
      </c>
      <c r="X98" s="6" t="s">
        <v>47</v>
      </c>
      <c r="Y98" s="6" t="s">
        <v>680</v>
      </c>
      <c r="Z98" s="6" t="s">
        <v>681</v>
      </c>
      <c r="AA98" s="6" t="s">
        <v>538</v>
      </c>
      <c r="AB98" s="6" t="s">
        <v>539</v>
      </c>
      <c r="AC98" s="6">
        <v>249</v>
      </c>
      <c r="AE98" s="6">
        <v>69.95</v>
      </c>
      <c r="AF98" s="6" t="s">
        <v>42</v>
      </c>
      <c r="AH98" s="6" t="s">
        <v>42</v>
      </c>
      <c r="AI98" s="6" t="str">
        <f>HYPERLINK("https://doi.org/10.1515/9783110524123")</f>
        <v>https://doi.org/10.1515/9783110524123</v>
      </c>
      <c r="AK98" s="6" t="s">
        <v>51</v>
      </c>
    </row>
    <row r="99" spans="1:37" s="6" customFormat="1" x14ac:dyDescent="0.3">
      <c r="A99" s="6">
        <v>516168</v>
      </c>
      <c r="B99" s="7">
        <v>9780231511896</v>
      </c>
      <c r="C99" s="7"/>
      <c r="D99" s="7"/>
      <c r="F99" s="6" t="s">
        <v>682</v>
      </c>
      <c r="G99" s="6" t="s">
        <v>683</v>
      </c>
      <c r="H99" s="6" t="s">
        <v>684</v>
      </c>
      <c r="J99" s="6">
        <v>1</v>
      </c>
      <c r="M99" s="6" t="s">
        <v>70</v>
      </c>
      <c r="N99" s="8">
        <v>39262</v>
      </c>
      <c r="O99" s="6">
        <v>2007</v>
      </c>
      <c r="P99" s="6">
        <v>320</v>
      </c>
      <c r="R99" s="6">
        <v>10</v>
      </c>
      <c r="T99" s="6" t="s">
        <v>43</v>
      </c>
      <c r="U99" s="6" t="s">
        <v>44</v>
      </c>
      <c r="V99" s="6" t="s">
        <v>56</v>
      </c>
      <c r="W99" s="6" t="s">
        <v>685</v>
      </c>
      <c r="Y99" s="6" t="s">
        <v>686</v>
      </c>
      <c r="Z99" s="6" t="s">
        <v>687</v>
      </c>
      <c r="AA99" s="6" t="s">
        <v>688</v>
      </c>
      <c r="AB99" s="6" t="s">
        <v>689</v>
      </c>
      <c r="AC99" s="6">
        <v>52.95</v>
      </c>
      <c r="AF99" s="6" t="s">
        <v>42</v>
      </c>
      <c r="AI99" s="6" t="str">
        <f>HYPERLINK("https://doi.org/10.7312/purs12304")</f>
        <v>https://doi.org/10.7312/purs12304</v>
      </c>
      <c r="AK99" s="6" t="s">
        <v>51</v>
      </c>
    </row>
    <row r="100" spans="1:37" s="6" customFormat="1" x14ac:dyDescent="0.3">
      <c r="A100" s="6">
        <v>621348</v>
      </c>
      <c r="B100" s="7">
        <v>9781978818057</v>
      </c>
      <c r="C100" s="7"/>
      <c r="D100" s="7"/>
      <c r="F100" s="6" t="s">
        <v>690</v>
      </c>
      <c r="G100" s="6" t="s">
        <v>691</v>
      </c>
      <c r="H100" s="6" t="s">
        <v>692</v>
      </c>
      <c r="J100" s="6">
        <v>1</v>
      </c>
      <c r="K100" s="6" t="s">
        <v>693</v>
      </c>
      <c r="M100" s="6" t="s">
        <v>104</v>
      </c>
      <c r="N100" s="8">
        <v>44561</v>
      </c>
      <c r="O100" s="6">
        <v>2022</v>
      </c>
      <c r="P100" s="6">
        <v>146</v>
      </c>
      <c r="R100" s="6">
        <v>10</v>
      </c>
      <c r="T100" s="6" t="s">
        <v>43</v>
      </c>
      <c r="U100" s="6" t="s">
        <v>44</v>
      </c>
      <c r="V100" s="6" t="s">
        <v>56</v>
      </c>
      <c r="W100" s="6" t="s">
        <v>694</v>
      </c>
      <c r="Y100" s="6" t="s">
        <v>695</v>
      </c>
      <c r="Z100" s="6" t="s">
        <v>696</v>
      </c>
      <c r="AA100" s="6" t="s">
        <v>697</v>
      </c>
      <c r="AB100" s="6" t="s">
        <v>698</v>
      </c>
      <c r="AC100" s="6">
        <v>266.95</v>
      </c>
      <c r="AF100" s="6" t="s">
        <v>42</v>
      </c>
      <c r="AI100" s="6" t="str">
        <f>HYPERLINK("https://doi.org/10.36019/9781978818057?locatt=mode:legacy")</f>
        <v>https://doi.org/10.36019/9781978818057?locatt=mode:legacy</v>
      </c>
      <c r="AK100" s="6" t="s">
        <v>51</v>
      </c>
    </row>
    <row r="101" spans="1:37" s="6" customFormat="1" x14ac:dyDescent="0.3">
      <c r="A101" s="6">
        <v>537559</v>
      </c>
      <c r="B101" s="7">
        <v>9783110593860</v>
      </c>
      <c r="C101" s="7"/>
      <c r="D101" s="7">
        <v>9783110595406</v>
      </c>
      <c r="E101" s="6" t="s">
        <v>36</v>
      </c>
      <c r="F101" s="6" t="s">
        <v>699</v>
      </c>
      <c r="I101" s="6" t="s">
        <v>700</v>
      </c>
      <c r="J101" s="6">
        <v>1</v>
      </c>
      <c r="K101" s="6" t="s">
        <v>477</v>
      </c>
      <c r="L101" s="9" t="s">
        <v>701</v>
      </c>
      <c r="M101" s="6" t="s">
        <v>41</v>
      </c>
      <c r="N101" s="8">
        <v>43367</v>
      </c>
      <c r="O101" s="6">
        <v>2018</v>
      </c>
      <c r="P101" s="6">
        <v>272</v>
      </c>
      <c r="Q101" s="6">
        <v>316</v>
      </c>
      <c r="S101" s="6">
        <v>2417</v>
      </c>
      <c r="T101" s="6" t="s">
        <v>43</v>
      </c>
      <c r="U101" s="6" t="s">
        <v>76</v>
      </c>
      <c r="V101" s="6" t="s">
        <v>702</v>
      </c>
      <c r="W101" s="6" t="s">
        <v>703</v>
      </c>
      <c r="X101" s="6" t="s">
        <v>47</v>
      </c>
      <c r="Y101" s="6" t="s">
        <v>704</v>
      </c>
      <c r="AB101" s="6" t="s">
        <v>705</v>
      </c>
      <c r="AC101" s="6">
        <v>249</v>
      </c>
      <c r="AE101" s="6">
        <v>64.95</v>
      </c>
      <c r="AF101" s="6" t="s">
        <v>42</v>
      </c>
      <c r="AH101" s="6" t="s">
        <v>42</v>
      </c>
      <c r="AI101" s="6" t="str">
        <f>HYPERLINK("https://doi.org/10.1515/9783110593860")</f>
        <v>https://doi.org/10.1515/9783110593860</v>
      </c>
      <c r="AK101" s="6" t="s">
        <v>51</v>
      </c>
    </row>
    <row r="102" spans="1:37" s="6" customFormat="1" x14ac:dyDescent="0.3">
      <c r="A102" s="6">
        <v>609710</v>
      </c>
      <c r="B102" s="7">
        <v>9780674270275</v>
      </c>
      <c r="C102" s="7"/>
      <c r="D102" s="7"/>
      <c r="F102" s="6" t="s">
        <v>706</v>
      </c>
      <c r="G102" s="6" t="s">
        <v>707</v>
      </c>
      <c r="H102" s="6" t="s">
        <v>708</v>
      </c>
      <c r="J102" s="6">
        <v>1</v>
      </c>
      <c r="M102" s="6" t="s">
        <v>221</v>
      </c>
      <c r="N102" s="8">
        <v>44530</v>
      </c>
      <c r="O102" s="6">
        <v>2021</v>
      </c>
      <c r="P102" s="6">
        <v>224</v>
      </c>
      <c r="R102" s="6">
        <v>10</v>
      </c>
      <c r="T102" s="6" t="s">
        <v>43</v>
      </c>
      <c r="U102" s="6" t="s">
        <v>44</v>
      </c>
      <c r="V102" s="6" t="s">
        <v>56</v>
      </c>
      <c r="W102" s="6" t="s">
        <v>709</v>
      </c>
      <c r="Y102" s="6" t="s">
        <v>710</v>
      </c>
      <c r="Z102" s="6" t="s">
        <v>711</v>
      </c>
      <c r="AA102" s="6" t="s">
        <v>712</v>
      </c>
      <c r="AC102" s="6">
        <v>66</v>
      </c>
      <c r="AF102" s="6" t="s">
        <v>42</v>
      </c>
      <c r="AI102" s="6" t="str">
        <f>HYPERLINK("https://doi.org/10.4159/9780674270275")</f>
        <v>https://doi.org/10.4159/9780674270275</v>
      </c>
      <c r="AK102" s="6" t="s">
        <v>51</v>
      </c>
    </row>
    <row r="103" spans="1:37" s="6" customFormat="1" x14ac:dyDescent="0.3">
      <c r="A103" s="6">
        <v>537246</v>
      </c>
      <c r="B103" s="7">
        <v>9783110593921</v>
      </c>
      <c r="C103" s="7"/>
      <c r="D103" s="7">
        <v>9783110591170</v>
      </c>
      <c r="F103" s="6" t="s">
        <v>713</v>
      </c>
      <c r="I103" s="6" t="s">
        <v>714</v>
      </c>
      <c r="J103" s="6">
        <v>1</v>
      </c>
      <c r="K103" s="6" t="s">
        <v>464</v>
      </c>
      <c r="L103" s="9" t="s">
        <v>715</v>
      </c>
      <c r="M103" s="6" t="s">
        <v>41</v>
      </c>
      <c r="N103" s="8">
        <v>43871</v>
      </c>
      <c r="O103" s="6">
        <v>2020</v>
      </c>
      <c r="P103" s="6">
        <v>130</v>
      </c>
      <c r="S103" s="6">
        <v>2417</v>
      </c>
      <c r="T103" s="6" t="s">
        <v>43</v>
      </c>
      <c r="U103" s="6" t="s">
        <v>76</v>
      </c>
      <c r="V103" s="6" t="s">
        <v>178</v>
      </c>
      <c r="W103" s="6" t="s">
        <v>716</v>
      </c>
      <c r="Y103" s="6" t="s">
        <v>717</v>
      </c>
      <c r="AB103" s="6" t="s">
        <v>718</v>
      </c>
      <c r="AC103" s="6">
        <v>139</v>
      </c>
      <c r="AE103" s="6">
        <v>119.95</v>
      </c>
      <c r="AF103" s="6" t="s">
        <v>42</v>
      </c>
      <c r="AH103" s="6" t="s">
        <v>42</v>
      </c>
      <c r="AI103" s="6" t="str">
        <f>HYPERLINK("https://doi.org/10.1515/9783110593921")</f>
        <v>https://doi.org/10.1515/9783110593921</v>
      </c>
      <c r="AK103" s="6" t="s">
        <v>51</v>
      </c>
    </row>
    <row r="104" spans="1:37" s="6" customFormat="1" x14ac:dyDescent="0.3">
      <c r="A104" s="6">
        <v>515107</v>
      </c>
      <c r="B104" s="7">
        <v>9783110451740</v>
      </c>
      <c r="C104" s="7">
        <v>9783110449426</v>
      </c>
      <c r="D104" s="7"/>
      <c r="F104" s="6" t="s">
        <v>719</v>
      </c>
      <c r="G104" s="6" t="s">
        <v>720</v>
      </c>
      <c r="I104" s="6" t="s">
        <v>136</v>
      </c>
      <c r="J104" s="6">
        <v>1</v>
      </c>
      <c r="K104" s="6" t="s">
        <v>137</v>
      </c>
      <c r="L104" s="9" t="s">
        <v>701</v>
      </c>
      <c r="M104" s="6" t="s">
        <v>80</v>
      </c>
      <c r="N104" s="8">
        <v>42639</v>
      </c>
      <c r="O104" s="6">
        <v>2016</v>
      </c>
      <c r="P104" s="6">
        <v>173</v>
      </c>
      <c r="Q104" s="6">
        <v>150</v>
      </c>
      <c r="S104" s="6">
        <v>2417</v>
      </c>
      <c r="T104" s="6" t="s">
        <v>43</v>
      </c>
      <c r="U104" s="6" t="s">
        <v>88</v>
      </c>
      <c r="V104" s="6" t="s">
        <v>139</v>
      </c>
      <c r="W104" s="6" t="s">
        <v>721</v>
      </c>
      <c r="Y104" s="6" t="s">
        <v>722</v>
      </c>
      <c r="AB104" s="6" t="s">
        <v>723</v>
      </c>
      <c r="AC104" s="6">
        <v>139</v>
      </c>
      <c r="AD104" s="6">
        <v>169.95</v>
      </c>
      <c r="AF104" s="6" t="s">
        <v>42</v>
      </c>
      <c r="AG104" s="6" t="s">
        <v>42</v>
      </c>
      <c r="AI104" s="6" t="str">
        <f>HYPERLINK("https://doi.org/10.1515/9783110451740")</f>
        <v>https://doi.org/10.1515/9783110451740</v>
      </c>
      <c r="AK104" s="6" t="s">
        <v>51</v>
      </c>
    </row>
    <row r="105" spans="1:37" s="6" customFormat="1" x14ac:dyDescent="0.3">
      <c r="A105" s="6">
        <v>591387</v>
      </c>
      <c r="B105" s="7">
        <v>9780231548441</v>
      </c>
      <c r="C105" s="7"/>
      <c r="D105" s="7"/>
      <c r="F105" s="6" t="s">
        <v>724</v>
      </c>
      <c r="G105" s="6" t="s">
        <v>725</v>
      </c>
      <c r="H105" s="6" t="s">
        <v>726</v>
      </c>
      <c r="J105" s="6">
        <v>1</v>
      </c>
      <c r="K105" s="6" t="s">
        <v>727</v>
      </c>
      <c r="M105" s="6" t="s">
        <v>70</v>
      </c>
      <c r="N105" s="8">
        <v>44551</v>
      </c>
      <c r="O105" s="6">
        <v>2021</v>
      </c>
      <c r="R105" s="6">
        <v>10</v>
      </c>
      <c r="T105" s="6" t="s">
        <v>43</v>
      </c>
      <c r="U105" s="6" t="s">
        <v>44</v>
      </c>
      <c r="V105" s="6" t="s">
        <v>56</v>
      </c>
      <c r="W105" s="6" t="s">
        <v>728</v>
      </c>
      <c r="Y105" s="6" t="s">
        <v>729</v>
      </c>
      <c r="Z105" s="6" t="s">
        <v>730</v>
      </c>
      <c r="AA105" s="6" t="s">
        <v>731</v>
      </c>
      <c r="AB105" s="6" t="s">
        <v>732</v>
      </c>
      <c r="AC105" s="6">
        <v>17.95</v>
      </c>
      <c r="AF105" s="6" t="s">
        <v>42</v>
      </c>
      <c r="AI105" s="6" t="str">
        <f>HYPERLINK("https://www.degruyter.com/isbn/9780231548441")</f>
        <v>https://www.degruyter.com/isbn/9780231548441</v>
      </c>
      <c r="AK105" s="6" t="s">
        <v>51</v>
      </c>
    </row>
    <row r="106" spans="1:37" s="6" customFormat="1" x14ac:dyDescent="0.3">
      <c r="A106" s="6">
        <v>537556</v>
      </c>
      <c r="B106" s="7">
        <v>9783110593822</v>
      </c>
      <c r="C106" s="7"/>
      <c r="D106" s="7">
        <v>9783110595383</v>
      </c>
      <c r="E106" s="6" t="s">
        <v>36</v>
      </c>
      <c r="F106" s="6" t="s">
        <v>733</v>
      </c>
      <c r="H106" s="6" t="s">
        <v>734</v>
      </c>
      <c r="J106" s="6">
        <v>1</v>
      </c>
      <c r="K106" s="6" t="s">
        <v>477</v>
      </c>
      <c r="L106" s="9" t="s">
        <v>735</v>
      </c>
      <c r="M106" s="6" t="s">
        <v>41</v>
      </c>
      <c r="N106" s="8">
        <v>44032</v>
      </c>
      <c r="O106" s="6">
        <v>2020</v>
      </c>
      <c r="P106" s="6">
        <v>244</v>
      </c>
      <c r="Q106" s="6">
        <v>207</v>
      </c>
      <c r="S106" s="6">
        <v>2417</v>
      </c>
      <c r="T106" s="6" t="s">
        <v>43</v>
      </c>
      <c r="U106" s="6" t="s">
        <v>76</v>
      </c>
      <c r="V106" s="6" t="s">
        <v>702</v>
      </c>
      <c r="W106" s="6" t="s">
        <v>736</v>
      </c>
      <c r="X106" s="6" t="s">
        <v>47</v>
      </c>
      <c r="Y106" s="6" t="s">
        <v>737</v>
      </c>
      <c r="AB106" s="6" t="s">
        <v>738</v>
      </c>
      <c r="AC106" s="6">
        <v>249</v>
      </c>
      <c r="AE106" s="6">
        <v>74.95</v>
      </c>
      <c r="AF106" s="6" t="s">
        <v>42</v>
      </c>
      <c r="AH106" s="6" t="s">
        <v>42</v>
      </c>
      <c r="AI106" s="6" t="str">
        <f>HYPERLINK("https://doi.org/10.1515/9783110593822")</f>
        <v>https://doi.org/10.1515/9783110593822</v>
      </c>
      <c r="AK106" s="6" t="s">
        <v>51</v>
      </c>
    </row>
    <row r="107" spans="1:37" s="6" customFormat="1" x14ac:dyDescent="0.3">
      <c r="A107" s="6">
        <v>537166</v>
      </c>
      <c r="B107" s="7">
        <v>9783110591729</v>
      </c>
      <c r="C107" s="7"/>
      <c r="D107" s="7">
        <v>9783110590241</v>
      </c>
      <c r="F107" s="6" t="s">
        <v>739</v>
      </c>
      <c r="I107" s="6" t="s">
        <v>463</v>
      </c>
      <c r="J107" s="6">
        <v>1</v>
      </c>
      <c r="K107" s="6" t="s">
        <v>464</v>
      </c>
      <c r="L107" s="9" t="s">
        <v>623</v>
      </c>
      <c r="M107" s="6" t="s">
        <v>41</v>
      </c>
      <c r="N107" s="8">
        <v>43774</v>
      </c>
      <c r="O107" s="6">
        <v>2020</v>
      </c>
      <c r="P107" s="6">
        <v>320</v>
      </c>
      <c r="S107" s="6">
        <v>2417</v>
      </c>
      <c r="T107" s="6" t="s">
        <v>43</v>
      </c>
      <c r="U107" s="6" t="s">
        <v>76</v>
      </c>
      <c r="V107" s="6" t="s">
        <v>130</v>
      </c>
      <c r="W107" s="6" t="s">
        <v>740</v>
      </c>
      <c r="Y107" s="6" t="s">
        <v>741</v>
      </c>
      <c r="AB107" s="6" t="s">
        <v>742</v>
      </c>
      <c r="AC107" s="6">
        <v>139</v>
      </c>
      <c r="AE107" s="6">
        <v>119.95</v>
      </c>
      <c r="AF107" s="6" t="s">
        <v>42</v>
      </c>
      <c r="AH107" s="6" t="s">
        <v>42</v>
      </c>
      <c r="AI107" s="6" t="str">
        <f>HYPERLINK("https://doi.org/10.1515/9783110591729")</f>
        <v>https://doi.org/10.1515/9783110591729</v>
      </c>
      <c r="AK107" s="6" t="s">
        <v>51</v>
      </c>
    </row>
    <row r="108" spans="1:37" s="6" customFormat="1" x14ac:dyDescent="0.3">
      <c r="A108" s="6">
        <v>518272</v>
      </c>
      <c r="B108" s="7">
        <v>9783110469608</v>
      </c>
      <c r="C108" s="7"/>
      <c r="D108" s="7">
        <v>9783110468601</v>
      </c>
      <c r="F108" s="6" t="s">
        <v>743</v>
      </c>
      <c r="I108" s="6" t="s">
        <v>744</v>
      </c>
      <c r="J108" s="6">
        <v>1</v>
      </c>
      <c r="M108" s="6" t="s">
        <v>41</v>
      </c>
      <c r="N108" s="8">
        <v>42772</v>
      </c>
      <c r="O108" s="6">
        <v>2016</v>
      </c>
      <c r="P108" s="6">
        <v>386</v>
      </c>
      <c r="Q108" s="6">
        <v>250</v>
      </c>
      <c r="S108" s="6" t="s">
        <v>745</v>
      </c>
      <c r="T108" s="6" t="s">
        <v>43</v>
      </c>
      <c r="U108" s="6" t="s">
        <v>76</v>
      </c>
      <c r="V108" s="6" t="s">
        <v>178</v>
      </c>
      <c r="W108" s="6" t="s">
        <v>746</v>
      </c>
      <c r="Y108" s="6" t="s">
        <v>747</v>
      </c>
      <c r="AB108" s="6" t="s">
        <v>748</v>
      </c>
      <c r="AC108" s="6">
        <v>139</v>
      </c>
      <c r="AE108" s="6">
        <v>79.95</v>
      </c>
      <c r="AF108" s="6" t="s">
        <v>42</v>
      </c>
      <c r="AH108" s="6" t="s">
        <v>42</v>
      </c>
      <c r="AI108" s="6" t="str">
        <f>HYPERLINK("https://doi.org/10.1515/9783110469608")</f>
        <v>https://doi.org/10.1515/9783110469608</v>
      </c>
      <c r="AK108" s="6" t="s">
        <v>51</v>
      </c>
    </row>
    <row r="109" spans="1:37" s="6" customFormat="1" x14ac:dyDescent="0.3">
      <c r="A109" s="6">
        <v>559299</v>
      </c>
      <c r="B109" s="7">
        <v>9780226351841</v>
      </c>
      <c r="C109" s="7"/>
      <c r="D109" s="7"/>
      <c r="F109" s="6" t="s">
        <v>749</v>
      </c>
      <c r="H109" s="6" t="s">
        <v>750</v>
      </c>
      <c r="J109" s="6">
        <v>1</v>
      </c>
      <c r="M109" s="6" t="s">
        <v>196</v>
      </c>
      <c r="N109" s="8">
        <v>42216</v>
      </c>
      <c r="O109" s="6">
        <v>1980</v>
      </c>
      <c r="P109" s="6">
        <v>299</v>
      </c>
      <c r="R109" s="6">
        <v>10</v>
      </c>
      <c r="T109" s="6" t="s">
        <v>43</v>
      </c>
      <c r="U109" s="6" t="s">
        <v>44</v>
      </c>
      <c r="V109" s="6" t="s">
        <v>56</v>
      </c>
      <c r="W109" s="6" t="s">
        <v>751</v>
      </c>
      <c r="Y109" s="6" t="s">
        <v>752</v>
      </c>
      <c r="Z109" s="6" t="s">
        <v>753</v>
      </c>
      <c r="AB109" s="6" t="s">
        <v>754</v>
      </c>
      <c r="AC109" s="6">
        <v>173.95</v>
      </c>
      <c r="AF109" s="6" t="s">
        <v>42</v>
      </c>
      <c r="AI109" s="6" t="str">
        <f>HYPERLINK("https://www.degruyter.com/isbn/9780226351841")</f>
        <v>https://www.degruyter.com/isbn/9780226351841</v>
      </c>
      <c r="AK109" s="6" t="s">
        <v>51</v>
      </c>
    </row>
    <row r="110" spans="1:37" s="6" customFormat="1" x14ac:dyDescent="0.3">
      <c r="A110" s="6">
        <v>520757</v>
      </c>
      <c r="B110" s="7">
        <v>9783110477214</v>
      </c>
      <c r="C110" s="7">
        <v>9783110475777</v>
      </c>
      <c r="D110" s="7"/>
      <c r="F110" s="6" t="s">
        <v>755</v>
      </c>
      <c r="H110" s="6" t="s">
        <v>577</v>
      </c>
      <c r="J110" s="6">
        <v>1</v>
      </c>
      <c r="K110" s="6" t="s">
        <v>578</v>
      </c>
      <c r="L110" s="9" t="s">
        <v>756</v>
      </c>
      <c r="M110" s="6" t="s">
        <v>41</v>
      </c>
      <c r="N110" s="8">
        <v>43381</v>
      </c>
      <c r="O110" s="6">
        <v>2018</v>
      </c>
      <c r="P110" s="6">
        <v>954</v>
      </c>
      <c r="Q110" s="6">
        <v>30</v>
      </c>
      <c r="S110" s="6">
        <v>2417</v>
      </c>
      <c r="T110" s="6" t="s">
        <v>43</v>
      </c>
      <c r="U110" s="6" t="s">
        <v>76</v>
      </c>
      <c r="V110" s="6" t="s">
        <v>178</v>
      </c>
      <c r="W110" s="6" t="s">
        <v>580</v>
      </c>
      <c r="Y110" s="6" t="s">
        <v>757</v>
      </c>
      <c r="AA110" s="6" t="s">
        <v>758</v>
      </c>
      <c r="AB110" s="6" t="s">
        <v>583</v>
      </c>
      <c r="AC110" s="6">
        <v>249</v>
      </c>
      <c r="AD110" s="6">
        <v>179.95</v>
      </c>
      <c r="AF110" s="6" t="s">
        <v>42</v>
      </c>
      <c r="AG110" s="6" t="s">
        <v>42</v>
      </c>
      <c r="AI110" s="6" t="str">
        <f>HYPERLINK("https://doi.org/10.1515/9783110477214")</f>
        <v>https://doi.org/10.1515/9783110477214</v>
      </c>
      <c r="AK110" s="6" t="s">
        <v>51</v>
      </c>
    </row>
    <row r="111" spans="1:37" s="6" customFormat="1" x14ac:dyDescent="0.3">
      <c r="A111" s="6">
        <v>507814</v>
      </c>
      <c r="B111" s="7">
        <v>9781400859528</v>
      </c>
      <c r="C111" s="7"/>
      <c r="D111" s="7"/>
      <c r="F111" s="6" t="s">
        <v>759</v>
      </c>
      <c r="G111" s="6" t="s">
        <v>760</v>
      </c>
      <c r="I111" s="6" t="s">
        <v>761</v>
      </c>
      <c r="J111" s="6">
        <v>1</v>
      </c>
      <c r="K111" s="6" t="s">
        <v>762</v>
      </c>
      <c r="L111" s="9" t="s">
        <v>763</v>
      </c>
      <c r="M111" s="6" t="s">
        <v>55</v>
      </c>
      <c r="N111" s="8">
        <v>41834</v>
      </c>
      <c r="O111" s="6">
        <v>1988</v>
      </c>
      <c r="P111" s="6">
        <v>402</v>
      </c>
      <c r="R111" s="6">
        <v>10</v>
      </c>
      <c r="T111" s="6" t="s">
        <v>43</v>
      </c>
      <c r="U111" s="6" t="s">
        <v>44</v>
      </c>
      <c r="V111" s="6" t="s">
        <v>56</v>
      </c>
      <c r="W111" s="6" t="s">
        <v>235</v>
      </c>
      <c r="Y111" s="6" t="s">
        <v>764</v>
      </c>
      <c r="AC111" s="6">
        <v>270</v>
      </c>
      <c r="AF111" s="6" t="s">
        <v>42</v>
      </c>
      <c r="AI111" s="6" t="str">
        <f>HYPERLINK("https://doi.org/10.1515/9781400859528")</f>
        <v>https://doi.org/10.1515/9781400859528</v>
      </c>
      <c r="AK111" s="6" t="s">
        <v>51</v>
      </c>
    </row>
    <row r="112" spans="1:37" s="6" customFormat="1" x14ac:dyDescent="0.3">
      <c r="A112" s="6">
        <v>569800</v>
      </c>
      <c r="B112" s="7">
        <v>9783110676662</v>
      </c>
      <c r="C112" s="7"/>
      <c r="D112" s="7">
        <v>9783110676563</v>
      </c>
      <c r="E112" s="6" t="s">
        <v>36</v>
      </c>
      <c r="F112" s="6" t="s">
        <v>765</v>
      </c>
      <c r="H112" s="6" t="s">
        <v>766</v>
      </c>
      <c r="J112" s="6">
        <v>1</v>
      </c>
      <c r="K112" s="6" t="s">
        <v>40</v>
      </c>
      <c r="M112" s="6" t="s">
        <v>41</v>
      </c>
      <c r="N112" s="8">
        <v>44627</v>
      </c>
      <c r="O112" s="6">
        <v>2022</v>
      </c>
      <c r="P112" s="6">
        <v>93</v>
      </c>
      <c r="Q112" s="6">
        <v>57</v>
      </c>
      <c r="S112" s="6">
        <v>2417</v>
      </c>
      <c r="T112" s="6" t="s">
        <v>43</v>
      </c>
      <c r="U112" s="6" t="s">
        <v>88</v>
      </c>
      <c r="V112" s="6" t="s">
        <v>139</v>
      </c>
      <c r="W112" s="6" t="s">
        <v>767</v>
      </c>
      <c r="X112" s="6" t="s">
        <v>47</v>
      </c>
      <c r="Y112" s="6" t="s">
        <v>768</v>
      </c>
      <c r="AB112" s="6" t="s">
        <v>769</v>
      </c>
      <c r="AC112" s="6">
        <v>699</v>
      </c>
      <c r="AE112" s="6">
        <v>54.95</v>
      </c>
      <c r="AF112" s="6" t="s">
        <v>42</v>
      </c>
      <c r="AH112" s="6" t="s">
        <v>42</v>
      </c>
      <c r="AI112" s="6" t="str">
        <f>HYPERLINK("https://doi.org/10.1515/9783110676662")</f>
        <v>https://doi.org/10.1515/9783110676662</v>
      </c>
      <c r="AK112" s="6" t="s">
        <v>51</v>
      </c>
    </row>
    <row r="113" spans="1:37" s="6" customFormat="1" x14ac:dyDescent="0.3">
      <c r="A113" s="6">
        <v>510220</v>
      </c>
      <c r="B113" s="7">
        <v>9783110419535</v>
      </c>
      <c r="C113" s="7"/>
      <c r="D113" s="7">
        <v>9783110417548</v>
      </c>
      <c r="E113" s="6" t="s">
        <v>36</v>
      </c>
      <c r="F113" s="6" t="s">
        <v>770</v>
      </c>
      <c r="I113" s="6" t="s">
        <v>771</v>
      </c>
      <c r="J113" s="6">
        <v>1</v>
      </c>
      <c r="K113" s="6" t="s">
        <v>79</v>
      </c>
      <c r="L113" s="9" t="s">
        <v>772</v>
      </c>
      <c r="M113" s="6" t="s">
        <v>41</v>
      </c>
      <c r="N113" s="8">
        <v>43073</v>
      </c>
      <c r="O113" s="6">
        <v>2017</v>
      </c>
      <c r="P113" s="6">
        <v>308</v>
      </c>
      <c r="Q113" s="6">
        <v>140</v>
      </c>
      <c r="S113" s="6">
        <v>2417</v>
      </c>
      <c r="T113" s="6" t="s">
        <v>43</v>
      </c>
      <c r="U113" s="6" t="s">
        <v>76</v>
      </c>
      <c r="V113" s="6" t="s">
        <v>192</v>
      </c>
      <c r="W113" s="6" t="s">
        <v>248</v>
      </c>
      <c r="X113" s="6" t="s">
        <v>47</v>
      </c>
      <c r="Y113" s="6" t="s">
        <v>773</v>
      </c>
      <c r="Z113" s="6" t="s">
        <v>774</v>
      </c>
      <c r="AB113" s="6" t="s">
        <v>775</v>
      </c>
      <c r="AC113" s="6">
        <v>699</v>
      </c>
      <c r="AE113" s="6">
        <v>59.95</v>
      </c>
      <c r="AF113" s="6" t="s">
        <v>42</v>
      </c>
      <c r="AH113" s="6" t="s">
        <v>42</v>
      </c>
      <c r="AI113" s="6" t="str">
        <f>HYPERLINK("https://doi.org/10.1515/9783110419535")</f>
        <v>https://doi.org/10.1515/9783110419535</v>
      </c>
      <c r="AK113" s="6" t="s">
        <v>51</v>
      </c>
    </row>
    <row r="114" spans="1:37" s="6" customFormat="1" x14ac:dyDescent="0.3">
      <c r="A114" s="6">
        <v>516982</v>
      </c>
      <c r="B114" s="7">
        <v>9783110455298</v>
      </c>
      <c r="C114" s="7">
        <v>9783110455267</v>
      </c>
      <c r="D114" s="7"/>
      <c r="F114" s="6" t="s">
        <v>776</v>
      </c>
      <c r="G114" s="6" t="s">
        <v>77</v>
      </c>
      <c r="H114" s="6" t="s">
        <v>777</v>
      </c>
      <c r="J114" s="6">
        <v>1</v>
      </c>
      <c r="M114" s="6" t="s">
        <v>80</v>
      </c>
      <c r="N114" s="8">
        <v>42590</v>
      </c>
      <c r="O114" s="6">
        <v>2016</v>
      </c>
      <c r="P114" s="6">
        <v>310</v>
      </c>
      <c r="Q114" s="6">
        <v>287</v>
      </c>
      <c r="S114" s="6">
        <v>2417</v>
      </c>
      <c r="T114" s="6" t="s">
        <v>43</v>
      </c>
      <c r="U114" s="6" t="s">
        <v>76</v>
      </c>
      <c r="V114" s="6" t="s">
        <v>702</v>
      </c>
      <c r="W114" s="6" t="s">
        <v>778</v>
      </c>
      <c r="Y114" s="6" t="s">
        <v>779</v>
      </c>
      <c r="AB114" s="6" t="s">
        <v>780</v>
      </c>
      <c r="AC114" s="6">
        <v>139</v>
      </c>
      <c r="AD114" s="6">
        <v>159.94999999999999</v>
      </c>
      <c r="AF114" s="6" t="s">
        <v>42</v>
      </c>
      <c r="AG114" s="6" t="s">
        <v>42</v>
      </c>
      <c r="AI114" s="6" t="str">
        <f>HYPERLINK("https://doi.org/10.1515/9783110455298")</f>
        <v>https://doi.org/10.1515/9783110455298</v>
      </c>
      <c r="AK114" s="6" t="s">
        <v>51</v>
      </c>
    </row>
    <row r="115" spans="1:37" s="6" customFormat="1" x14ac:dyDescent="0.3">
      <c r="A115" s="6">
        <v>595970</v>
      </c>
      <c r="B115" s="7">
        <v>9782759802470</v>
      </c>
      <c r="C115" s="7"/>
      <c r="D115" s="7">
        <v>9782868838896</v>
      </c>
      <c r="F115" s="6" t="s">
        <v>781</v>
      </c>
      <c r="G115" s="6" t="s">
        <v>782</v>
      </c>
      <c r="H115" s="6" t="s">
        <v>783</v>
      </c>
      <c r="J115" s="6">
        <v>1</v>
      </c>
      <c r="K115" s="6" t="s">
        <v>784</v>
      </c>
      <c r="M115" s="6" t="s">
        <v>785</v>
      </c>
      <c r="N115" s="8">
        <v>38961</v>
      </c>
      <c r="O115" s="6">
        <v>2006</v>
      </c>
      <c r="P115" s="6">
        <v>520</v>
      </c>
      <c r="R115" s="6">
        <v>10</v>
      </c>
      <c r="T115" s="6" t="s">
        <v>43</v>
      </c>
      <c r="U115" s="6" t="s">
        <v>88</v>
      </c>
      <c r="V115" s="6" t="s">
        <v>240</v>
      </c>
      <c r="W115" s="6" t="s">
        <v>786</v>
      </c>
      <c r="Y115" s="6" t="s">
        <v>787</v>
      </c>
      <c r="AB115" s="6" t="s">
        <v>788</v>
      </c>
      <c r="AC115" s="6">
        <v>106.15</v>
      </c>
      <c r="AE115" s="6">
        <v>115</v>
      </c>
      <c r="AF115" s="6" t="s">
        <v>42</v>
      </c>
      <c r="AH115" s="6" t="s">
        <v>42</v>
      </c>
      <c r="AI115" s="6" t="str">
        <f>HYPERLINK("https://doi.org/10.1051/978-2-7598-0247-0")</f>
        <v>https://doi.org/10.1051/978-2-7598-0247-0</v>
      </c>
      <c r="AK115" s="6" t="s">
        <v>51</v>
      </c>
    </row>
    <row r="116" spans="1:37" s="6" customFormat="1" x14ac:dyDescent="0.3">
      <c r="A116" s="6">
        <v>497578</v>
      </c>
      <c r="B116" s="7">
        <v>9783110370997</v>
      </c>
      <c r="C116" s="7"/>
      <c r="D116" s="7">
        <v>9783110370980</v>
      </c>
      <c r="E116" s="6" t="s">
        <v>36</v>
      </c>
      <c r="F116" s="6" t="s">
        <v>789</v>
      </c>
      <c r="G116" s="6" t="s">
        <v>790</v>
      </c>
      <c r="H116" s="6" t="s">
        <v>791</v>
      </c>
      <c r="J116" s="6">
        <v>1</v>
      </c>
      <c r="K116" s="6" t="s">
        <v>79</v>
      </c>
      <c r="L116" s="9" t="s">
        <v>792</v>
      </c>
      <c r="M116" s="6" t="s">
        <v>80</v>
      </c>
      <c r="N116" s="8">
        <v>42059</v>
      </c>
      <c r="O116" s="6">
        <v>2014</v>
      </c>
      <c r="P116" s="6">
        <v>504</v>
      </c>
      <c r="Q116" s="6">
        <v>187</v>
      </c>
      <c r="R116" s="6">
        <v>10</v>
      </c>
      <c r="S116" s="6">
        <v>2417</v>
      </c>
      <c r="T116" s="6" t="s">
        <v>43</v>
      </c>
      <c r="U116" s="6" t="s">
        <v>44</v>
      </c>
      <c r="V116" s="6" t="s">
        <v>45</v>
      </c>
      <c r="W116" s="6" t="s">
        <v>793</v>
      </c>
      <c r="X116" s="6" t="s">
        <v>47</v>
      </c>
      <c r="Y116" s="6" t="s">
        <v>794</v>
      </c>
      <c r="AB116" s="6" t="s">
        <v>795</v>
      </c>
      <c r="AC116" s="6">
        <v>249</v>
      </c>
      <c r="AE116" s="6">
        <v>49.95</v>
      </c>
      <c r="AF116" s="6" t="s">
        <v>42</v>
      </c>
      <c r="AH116" s="6" t="s">
        <v>42</v>
      </c>
      <c r="AI116" s="6" t="str">
        <f>HYPERLINK("https://doi.org/10.1515/9783110370997")</f>
        <v>https://doi.org/10.1515/9783110370997</v>
      </c>
      <c r="AK116" s="6" t="s">
        <v>51</v>
      </c>
    </row>
    <row r="117" spans="1:37" s="6" customFormat="1" x14ac:dyDescent="0.3">
      <c r="A117" s="6">
        <v>524728</v>
      </c>
      <c r="B117" s="7">
        <v>9783110524130</v>
      </c>
      <c r="C117" s="7"/>
      <c r="D117" s="7">
        <v>9783110520347</v>
      </c>
      <c r="E117" s="6" t="s">
        <v>36</v>
      </c>
      <c r="F117" s="6" t="s">
        <v>796</v>
      </c>
      <c r="H117" s="6" t="s">
        <v>533</v>
      </c>
      <c r="J117" s="6">
        <v>1</v>
      </c>
      <c r="K117" s="6" t="s">
        <v>79</v>
      </c>
      <c r="L117" s="9" t="s">
        <v>797</v>
      </c>
      <c r="M117" s="6" t="s">
        <v>41</v>
      </c>
      <c r="N117" s="8">
        <v>42954</v>
      </c>
      <c r="O117" s="6">
        <v>2017</v>
      </c>
      <c r="P117" s="6">
        <v>300</v>
      </c>
      <c r="Q117" s="6">
        <v>180</v>
      </c>
      <c r="S117" s="6">
        <v>2417</v>
      </c>
      <c r="T117" s="6" t="s">
        <v>43</v>
      </c>
      <c r="U117" s="6" t="s">
        <v>76</v>
      </c>
      <c r="V117" s="6" t="s">
        <v>192</v>
      </c>
      <c r="W117" s="6" t="s">
        <v>535</v>
      </c>
      <c r="X117" s="6" t="s">
        <v>47</v>
      </c>
      <c r="Y117" s="6" t="s">
        <v>798</v>
      </c>
      <c r="Z117" s="6" t="s">
        <v>799</v>
      </c>
      <c r="AA117" s="6" t="s">
        <v>800</v>
      </c>
      <c r="AB117" s="6" t="s">
        <v>539</v>
      </c>
      <c r="AC117" s="6">
        <v>249</v>
      </c>
      <c r="AE117" s="6">
        <v>69.95</v>
      </c>
      <c r="AF117" s="6" t="s">
        <v>42</v>
      </c>
      <c r="AH117" s="6" t="s">
        <v>42</v>
      </c>
      <c r="AI117" s="6" t="str">
        <f>HYPERLINK("https://doi.org/10.1515/9783110524130")</f>
        <v>https://doi.org/10.1515/9783110524130</v>
      </c>
      <c r="AK117" s="6" t="s">
        <v>51</v>
      </c>
    </row>
    <row r="118" spans="1:37" s="6" customFormat="1" x14ac:dyDescent="0.3">
      <c r="A118" s="6">
        <v>568155</v>
      </c>
      <c r="B118" s="7">
        <v>9781501744662</v>
      </c>
      <c r="C118" s="7"/>
      <c r="D118" s="7"/>
      <c r="F118" s="6" t="s">
        <v>801</v>
      </c>
      <c r="I118" s="6" t="s">
        <v>802</v>
      </c>
      <c r="J118" s="6">
        <v>1</v>
      </c>
      <c r="M118" s="6" t="s">
        <v>334</v>
      </c>
      <c r="N118" s="8">
        <v>43600</v>
      </c>
      <c r="O118" s="6">
        <v>1994</v>
      </c>
      <c r="P118" s="6">
        <v>344</v>
      </c>
      <c r="R118" s="6">
        <v>283.5</v>
      </c>
      <c r="T118" s="6" t="s">
        <v>43</v>
      </c>
      <c r="U118" s="6" t="s">
        <v>44</v>
      </c>
      <c r="V118" s="6" t="s">
        <v>56</v>
      </c>
      <c r="W118" s="6" t="s">
        <v>222</v>
      </c>
      <c r="Y118" s="6" t="s">
        <v>803</v>
      </c>
      <c r="AB118" s="6" t="s">
        <v>804</v>
      </c>
      <c r="AC118" s="6">
        <v>130.94999999999999</v>
      </c>
      <c r="AF118" s="6" t="s">
        <v>42</v>
      </c>
      <c r="AI118" s="6" t="str">
        <f>HYPERLINK("https://doi.org/10.7591/9781501744662")</f>
        <v>https://doi.org/10.7591/9781501744662</v>
      </c>
      <c r="AK118" s="6" t="s">
        <v>51</v>
      </c>
    </row>
    <row r="119" spans="1:37" s="6" customFormat="1" x14ac:dyDescent="0.3">
      <c r="A119" s="6">
        <v>609167</v>
      </c>
      <c r="B119" s="7">
        <v>9780691230078</v>
      </c>
      <c r="C119" s="7"/>
      <c r="D119" s="7"/>
      <c r="F119" s="6" t="s">
        <v>805</v>
      </c>
      <c r="G119" s="6" t="s">
        <v>806</v>
      </c>
      <c r="H119" s="6" t="s">
        <v>807</v>
      </c>
      <c r="J119" s="6">
        <v>1</v>
      </c>
      <c r="M119" s="6" t="s">
        <v>55</v>
      </c>
      <c r="N119" s="8">
        <v>44558</v>
      </c>
      <c r="O119" s="6">
        <v>2021</v>
      </c>
      <c r="P119" s="6">
        <v>360</v>
      </c>
      <c r="R119" s="6">
        <v>10</v>
      </c>
      <c r="T119" s="6" t="s">
        <v>43</v>
      </c>
      <c r="U119" s="6" t="s">
        <v>76</v>
      </c>
      <c r="V119" s="6" t="s">
        <v>527</v>
      </c>
      <c r="W119" s="6" t="s">
        <v>808</v>
      </c>
      <c r="Y119" s="6" t="s">
        <v>809</v>
      </c>
      <c r="AA119" s="6" t="s">
        <v>810</v>
      </c>
      <c r="AB119" s="6" t="s">
        <v>811</v>
      </c>
      <c r="AC119" s="6">
        <v>175</v>
      </c>
      <c r="AF119" s="6" t="s">
        <v>42</v>
      </c>
      <c r="AI119" s="6" t="str">
        <f>HYPERLINK("https://doi.org/10.1515/9780691230078?locatt=mode:legacy")</f>
        <v>https://doi.org/10.1515/9780691230078?locatt=mode:legacy</v>
      </c>
      <c r="AK119" s="6" t="s">
        <v>51</v>
      </c>
    </row>
    <row r="120" spans="1:37" s="6" customFormat="1" x14ac:dyDescent="0.3">
      <c r="A120" s="6">
        <v>305492</v>
      </c>
      <c r="B120" s="7">
        <v>9781614516453</v>
      </c>
      <c r="C120" s="7">
        <v>9781614517580</v>
      </c>
      <c r="D120" s="7"/>
      <c r="F120" s="6" t="s">
        <v>812</v>
      </c>
      <c r="H120" s="6" t="s">
        <v>813</v>
      </c>
      <c r="J120" s="6">
        <v>1</v>
      </c>
      <c r="K120" s="6" t="s">
        <v>814</v>
      </c>
      <c r="L120" s="9" t="s">
        <v>343</v>
      </c>
      <c r="M120" s="6" t="s">
        <v>41</v>
      </c>
      <c r="N120" s="8">
        <v>42356</v>
      </c>
      <c r="O120" s="6">
        <v>2016</v>
      </c>
      <c r="P120" s="6">
        <v>214</v>
      </c>
      <c r="Q120" s="6">
        <v>63</v>
      </c>
      <c r="S120" s="6">
        <v>2320</v>
      </c>
      <c r="T120" s="6" t="s">
        <v>43</v>
      </c>
      <c r="U120" s="6" t="s">
        <v>76</v>
      </c>
      <c r="V120" s="6" t="s">
        <v>192</v>
      </c>
      <c r="W120" s="6" t="s">
        <v>815</v>
      </c>
      <c r="Y120" s="6" t="s">
        <v>816</v>
      </c>
      <c r="Z120" s="6" t="s">
        <v>817</v>
      </c>
      <c r="AB120" s="6" t="s">
        <v>818</v>
      </c>
      <c r="AC120" s="6">
        <v>139</v>
      </c>
      <c r="AD120" s="6">
        <v>74.95</v>
      </c>
      <c r="AF120" s="6" t="s">
        <v>42</v>
      </c>
      <c r="AG120" s="6" t="s">
        <v>42</v>
      </c>
      <c r="AI120" s="6" t="str">
        <f>HYPERLINK("https://doi.org/10.1515/9781614516453")</f>
        <v>https://doi.org/10.1515/9781614516453</v>
      </c>
      <c r="AK120" s="6" t="s">
        <v>51</v>
      </c>
    </row>
    <row r="121" spans="1:37" s="6" customFormat="1" x14ac:dyDescent="0.3">
      <c r="A121" s="6">
        <v>512949</v>
      </c>
      <c r="B121" s="7">
        <v>9781400871995</v>
      </c>
      <c r="C121" s="7"/>
      <c r="D121" s="7"/>
      <c r="F121" s="6" t="s">
        <v>819</v>
      </c>
      <c r="H121" s="6" t="s">
        <v>820</v>
      </c>
      <c r="J121" s="6">
        <v>1</v>
      </c>
      <c r="K121" s="6" t="s">
        <v>97</v>
      </c>
      <c r="L121" s="9" t="s">
        <v>821</v>
      </c>
      <c r="M121" s="6" t="s">
        <v>55</v>
      </c>
      <c r="N121" s="8">
        <v>42071</v>
      </c>
      <c r="O121" s="6">
        <v>1979</v>
      </c>
      <c r="P121" s="6">
        <v>588</v>
      </c>
      <c r="R121" s="6">
        <v>10</v>
      </c>
      <c r="T121" s="6" t="s">
        <v>43</v>
      </c>
      <c r="U121" s="6" t="s">
        <v>44</v>
      </c>
      <c r="V121" s="6" t="s">
        <v>56</v>
      </c>
      <c r="W121" s="6" t="s">
        <v>489</v>
      </c>
      <c r="Y121" s="6" t="s">
        <v>822</v>
      </c>
      <c r="AC121" s="6">
        <v>450</v>
      </c>
      <c r="AF121" s="6" t="s">
        <v>42</v>
      </c>
      <c r="AI121" s="6" t="str">
        <f>HYPERLINK("https://doi.org/10.1515/9781400871995")</f>
        <v>https://doi.org/10.1515/9781400871995</v>
      </c>
      <c r="AK121" s="6" t="s">
        <v>51</v>
      </c>
    </row>
    <row r="122" spans="1:37" s="6" customFormat="1" x14ac:dyDescent="0.3">
      <c r="A122" s="6">
        <v>537247</v>
      </c>
      <c r="B122" s="7">
        <v>9783110594003</v>
      </c>
      <c r="C122" s="7"/>
      <c r="D122" s="7">
        <v>9783110591200</v>
      </c>
      <c r="F122" s="6" t="s">
        <v>823</v>
      </c>
      <c r="I122" s="6" t="s">
        <v>714</v>
      </c>
      <c r="J122" s="6">
        <v>1</v>
      </c>
      <c r="K122" s="6" t="s">
        <v>464</v>
      </c>
      <c r="L122" s="9" t="s">
        <v>824</v>
      </c>
      <c r="M122" s="6" t="s">
        <v>41</v>
      </c>
      <c r="N122" s="8">
        <v>43871</v>
      </c>
      <c r="O122" s="6">
        <v>2020</v>
      </c>
      <c r="P122" s="6">
        <v>154</v>
      </c>
      <c r="S122" s="6">
        <v>2417</v>
      </c>
      <c r="T122" s="6" t="s">
        <v>43</v>
      </c>
      <c r="U122" s="6" t="s">
        <v>76</v>
      </c>
      <c r="V122" s="6" t="s">
        <v>192</v>
      </c>
      <c r="W122" s="6" t="s">
        <v>825</v>
      </c>
      <c r="Y122" s="6" t="s">
        <v>826</v>
      </c>
      <c r="AB122" s="6" t="s">
        <v>827</v>
      </c>
      <c r="AC122" s="6">
        <v>139</v>
      </c>
      <c r="AE122" s="6">
        <v>119.95</v>
      </c>
      <c r="AF122" s="6" t="s">
        <v>42</v>
      </c>
      <c r="AH122" s="6" t="s">
        <v>42</v>
      </c>
      <c r="AI122" s="6" t="str">
        <f>HYPERLINK("https://doi.org/10.1515/9783110594003")</f>
        <v>https://doi.org/10.1515/9783110594003</v>
      </c>
      <c r="AK122" s="6" t="s">
        <v>51</v>
      </c>
    </row>
    <row r="123" spans="1:37" s="6" customFormat="1" x14ac:dyDescent="0.3">
      <c r="A123" s="6">
        <v>603129</v>
      </c>
      <c r="B123" s="7">
        <v>9780300258080</v>
      </c>
      <c r="C123" s="7"/>
      <c r="D123" s="7"/>
      <c r="F123" s="6" t="s">
        <v>828</v>
      </c>
      <c r="G123" s="6" t="s">
        <v>829</v>
      </c>
      <c r="H123" s="6" t="s">
        <v>830</v>
      </c>
      <c r="J123" s="6">
        <v>1</v>
      </c>
      <c r="K123" s="6" t="s">
        <v>831</v>
      </c>
      <c r="M123" s="6" t="s">
        <v>638</v>
      </c>
      <c r="N123" s="8">
        <v>44305</v>
      </c>
      <c r="O123" s="6">
        <v>2021</v>
      </c>
      <c r="P123" s="6">
        <v>320</v>
      </c>
      <c r="R123" s="6">
        <v>10</v>
      </c>
      <c r="T123" s="6" t="s">
        <v>43</v>
      </c>
      <c r="U123" s="6" t="s">
        <v>44</v>
      </c>
      <c r="V123" s="6" t="s">
        <v>56</v>
      </c>
      <c r="W123" s="6" t="s">
        <v>832</v>
      </c>
      <c r="Y123" s="6" t="s">
        <v>833</v>
      </c>
      <c r="AB123" s="6" t="s">
        <v>834</v>
      </c>
      <c r="AC123" s="6">
        <v>127.95</v>
      </c>
      <c r="AF123" s="6" t="s">
        <v>42</v>
      </c>
      <c r="AI123" s="6" t="str">
        <f>HYPERLINK("https://doi.org/10.12987/9780300258080?locatt=mode:legacy")</f>
        <v>https://doi.org/10.12987/9780300258080?locatt=mode:legacy</v>
      </c>
      <c r="AK123" s="6" t="s">
        <v>51</v>
      </c>
    </row>
    <row r="124" spans="1:37" s="6" customFormat="1" x14ac:dyDescent="0.3">
      <c r="A124" s="6">
        <v>522556</v>
      </c>
      <c r="B124" s="7">
        <v>9783110487473</v>
      </c>
      <c r="C124" s="7">
        <v>9783110486902</v>
      </c>
      <c r="D124" s="7"/>
      <c r="F124" s="6" t="s">
        <v>835</v>
      </c>
      <c r="G124" s="6" t="s">
        <v>836</v>
      </c>
      <c r="H124" s="6" t="s">
        <v>837</v>
      </c>
      <c r="J124" s="6">
        <v>1</v>
      </c>
      <c r="M124" s="6" t="s">
        <v>41</v>
      </c>
      <c r="N124" s="8">
        <v>43367</v>
      </c>
      <c r="O124" s="6">
        <v>2018</v>
      </c>
      <c r="P124" s="6">
        <v>272</v>
      </c>
      <c r="Q124" s="6">
        <v>50</v>
      </c>
      <c r="S124" s="6">
        <v>2417</v>
      </c>
      <c r="T124" s="6" t="s">
        <v>43</v>
      </c>
      <c r="U124" s="6" t="s">
        <v>76</v>
      </c>
      <c r="V124" s="6" t="s">
        <v>617</v>
      </c>
      <c r="W124" s="6" t="s">
        <v>838</v>
      </c>
      <c r="Y124" s="6" t="s">
        <v>839</v>
      </c>
      <c r="AA124" s="6" t="s">
        <v>840</v>
      </c>
      <c r="AB124" s="6" t="s">
        <v>841</v>
      </c>
      <c r="AC124" s="6">
        <v>139</v>
      </c>
      <c r="AD124" s="6">
        <v>144.94999999999999</v>
      </c>
      <c r="AF124" s="6" t="s">
        <v>42</v>
      </c>
      <c r="AG124" s="6" t="s">
        <v>42</v>
      </c>
      <c r="AI124" s="6" t="str">
        <f>HYPERLINK("https://doi.org/10.1515/9783110487473")</f>
        <v>https://doi.org/10.1515/9783110487473</v>
      </c>
      <c r="AK124" s="6" t="s">
        <v>51</v>
      </c>
    </row>
    <row r="125" spans="1:37" s="6" customFormat="1" x14ac:dyDescent="0.3">
      <c r="A125" s="6">
        <v>528130</v>
      </c>
      <c r="B125" s="7">
        <v>9780674545267</v>
      </c>
      <c r="C125" s="7"/>
      <c r="D125" s="7"/>
      <c r="F125" s="6" t="s">
        <v>842</v>
      </c>
      <c r="G125" s="6" t="s">
        <v>843</v>
      </c>
      <c r="H125" s="6" t="s">
        <v>844</v>
      </c>
      <c r="J125" s="6">
        <v>1</v>
      </c>
      <c r="M125" s="6" t="s">
        <v>221</v>
      </c>
      <c r="N125" s="8">
        <v>42746</v>
      </c>
      <c r="O125" s="6">
        <v>2016</v>
      </c>
      <c r="P125" s="6">
        <v>280</v>
      </c>
      <c r="R125" s="6">
        <v>10</v>
      </c>
      <c r="T125" s="6" t="s">
        <v>43</v>
      </c>
      <c r="U125" s="6" t="s">
        <v>44</v>
      </c>
      <c r="V125" s="6" t="s">
        <v>56</v>
      </c>
      <c r="W125" s="6" t="s">
        <v>845</v>
      </c>
      <c r="Y125" s="6" t="s">
        <v>846</v>
      </c>
      <c r="Z125" s="6" t="s">
        <v>847</v>
      </c>
      <c r="AA125" s="6" t="s">
        <v>848</v>
      </c>
      <c r="AB125" s="6" t="s">
        <v>849</v>
      </c>
      <c r="AC125" s="6">
        <v>37.950000000000003</v>
      </c>
      <c r="AF125" s="6" t="s">
        <v>42</v>
      </c>
      <c r="AI125" s="6" t="str">
        <f>HYPERLINK("https://doi.org/10.4159/9780674545267")</f>
        <v>https://doi.org/10.4159/9780674545267</v>
      </c>
      <c r="AK125" s="6" t="s">
        <v>51</v>
      </c>
    </row>
    <row r="126" spans="1:37" s="6" customFormat="1" x14ac:dyDescent="0.3">
      <c r="A126" s="6">
        <v>596637</v>
      </c>
      <c r="B126" s="7">
        <v>9781501750816</v>
      </c>
      <c r="C126" s="7"/>
      <c r="D126" s="7"/>
      <c r="F126" s="6" t="s">
        <v>850</v>
      </c>
      <c r="G126" s="6" t="s">
        <v>851</v>
      </c>
      <c r="H126" s="6" t="s">
        <v>852</v>
      </c>
      <c r="J126" s="6">
        <v>1</v>
      </c>
      <c r="K126" s="6" t="s">
        <v>853</v>
      </c>
      <c r="M126" s="6" t="s">
        <v>334</v>
      </c>
      <c r="N126" s="8">
        <v>44150</v>
      </c>
      <c r="O126" s="6">
        <v>2022</v>
      </c>
      <c r="P126" s="6">
        <v>240</v>
      </c>
      <c r="Q126" s="6">
        <v>14</v>
      </c>
      <c r="R126" s="6">
        <v>283.5</v>
      </c>
      <c r="T126" s="6" t="s">
        <v>43</v>
      </c>
      <c r="U126" s="6" t="s">
        <v>44</v>
      </c>
      <c r="V126" s="6" t="s">
        <v>147</v>
      </c>
      <c r="W126" s="6" t="s">
        <v>854</v>
      </c>
      <c r="Y126" s="6" t="s">
        <v>855</v>
      </c>
      <c r="Z126" s="6" t="s">
        <v>856</v>
      </c>
      <c r="AA126" s="6" t="s">
        <v>857</v>
      </c>
      <c r="AB126" s="6" t="s">
        <v>858</v>
      </c>
      <c r="AC126" s="6">
        <v>130.94999999999999</v>
      </c>
      <c r="AF126" s="6" t="s">
        <v>42</v>
      </c>
      <c r="AI126" s="6" t="str">
        <f>HYPERLINK("https://doi.org/10.1515/9781501750816?locatt=mode:legacy")</f>
        <v>https://doi.org/10.1515/9781501750816?locatt=mode:legacy</v>
      </c>
      <c r="AK126" s="6" t="s">
        <v>51</v>
      </c>
    </row>
    <row r="127" spans="1:37" s="6" customFormat="1" x14ac:dyDescent="0.3">
      <c r="A127" s="6">
        <v>531787</v>
      </c>
      <c r="B127" s="7">
        <v>9780300128161</v>
      </c>
      <c r="C127" s="7"/>
      <c r="D127" s="7"/>
      <c r="F127" s="6" t="s">
        <v>859</v>
      </c>
      <c r="G127" s="6" t="s">
        <v>860</v>
      </c>
      <c r="H127" s="6" t="s">
        <v>861</v>
      </c>
      <c r="J127" s="6">
        <v>1</v>
      </c>
      <c r="K127" s="6" t="s">
        <v>831</v>
      </c>
      <c r="M127" s="6" t="s">
        <v>638</v>
      </c>
      <c r="N127" s="8">
        <v>39722</v>
      </c>
      <c r="O127" s="6">
        <v>2008</v>
      </c>
      <c r="P127" s="6">
        <v>208</v>
      </c>
      <c r="R127" s="6">
        <v>10</v>
      </c>
      <c r="T127" s="6" t="s">
        <v>43</v>
      </c>
      <c r="U127" s="6" t="s">
        <v>44</v>
      </c>
      <c r="V127" s="6" t="s">
        <v>56</v>
      </c>
      <c r="W127" s="6" t="s">
        <v>862</v>
      </c>
      <c r="Y127" s="6" t="s">
        <v>863</v>
      </c>
      <c r="AB127" s="6" t="s">
        <v>864</v>
      </c>
      <c r="AC127" s="6">
        <v>78.95</v>
      </c>
      <c r="AF127" s="6" t="s">
        <v>42</v>
      </c>
      <c r="AI127" s="6" t="str">
        <f>HYPERLINK("https://doi.org/10.12987/9780300128161")</f>
        <v>https://doi.org/10.12987/9780300128161</v>
      </c>
      <c r="AK127" s="6" t="s">
        <v>51</v>
      </c>
    </row>
    <row r="128" spans="1:37" s="6" customFormat="1" x14ac:dyDescent="0.3">
      <c r="A128" s="6">
        <v>537168</v>
      </c>
      <c r="B128" s="7">
        <v>9783110592566</v>
      </c>
      <c r="C128" s="7"/>
      <c r="D128" s="7">
        <v>9783110590258</v>
      </c>
      <c r="F128" s="6" t="s">
        <v>865</v>
      </c>
      <c r="G128" s="6">
        <v>2018</v>
      </c>
      <c r="I128" s="6" t="s">
        <v>866</v>
      </c>
      <c r="J128" s="6">
        <v>1</v>
      </c>
      <c r="K128" s="6" t="s">
        <v>464</v>
      </c>
      <c r="L128" s="9" t="s">
        <v>519</v>
      </c>
      <c r="M128" s="6" t="s">
        <v>41</v>
      </c>
      <c r="N128" s="8">
        <v>43774</v>
      </c>
      <c r="O128" s="6">
        <v>2020</v>
      </c>
      <c r="P128" s="6">
        <v>109</v>
      </c>
      <c r="S128" s="6">
        <v>2417</v>
      </c>
      <c r="T128" s="6" t="s">
        <v>43</v>
      </c>
      <c r="U128" s="6" t="s">
        <v>76</v>
      </c>
      <c r="V128" s="6" t="s">
        <v>702</v>
      </c>
      <c r="W128" s="6" t="s">
        <v>867</v>
      </c>
      <c r="Y128" s="6" t="s">
        <v>868</v>
      </c>
      <c r="AB128" s="6" t="s">
        <v>656</v>
      </c>
      <c r="AC128" s="6">
        <v>139</v>
      </c>
      <c r="AE128" s="6">
        <v>119.95</v>
      </c>
      <c r="AF128" s="6" t="s">
        <v>42</v>
      </c>
      <c r="AH128" s="6" t="s">
        <v>42</v>
      </c>
      <c r="AI128" s="6" t="str">
        <f>HYPERLINK("https://doi.org/10.1515/9783110592566")</f>
        <v>https://doi.org/10.1515/9783110592566</v>
      </c>
      <c r="AK128" s="6" t="s">
        <v>51</v>
      </c>
    </row>
    <row r="129" spans="1:37" s="6" customFormat="1" x14ac:dyDescent="0.3">
      <c r="A129" s="6">
        <v>546814</v>
      </c>
      <c r="B129" s="7">
        <v>9781400849123</v>
      </c>
      <c r="C129" s="7"/>
      <c r="D129" s="7"/>
      <c r="F129" s="6" t="s">
        <v>869</v>
      </c>
      <c r="G129" s="6" t="s">
        <v>870</v>
      </c>
      <c r="H129" s="6" t="s">
        <v>871</v>
      </c>
      <c r="J129" s="6">
        <v>1</v>
      </c>
      <c r="M129" s="6" t="s">
        <v>55</v>
      </c>
      <c r="N129" s="8">
        <v>41493</v>
      </c>
      <c r="O129" s="6">
        <v>2007</v>
      </c>
      <c r="P129" s="6">
        <v>296</v>
      </c>
      <c r="R129" s="6">
        <v>10</v>
      </c>
      <c r="T129" s="6" t="s">
        <v>43</v>
      </c>
      <c r="U129" s="6" t="s">
        <v>44</v>
      </c>
      <c r="V129" s="6" t="s">
        <v>56</v>
      </c>
      <c r="W129" s="6" t="s">
        <v>872</v>
      </c>
      <c r="Y129" s="6" t="s">
        <v>873</v>
      </c>
      <c r="AA129" s="6" t="s">
        <v>874</v>
      </c>
      <c r="AB129" s="6" t="s">
        <v>875</v>
      </c>
      <c r="AC129" s="6">
        <v>160</v>
      </c>
      <c r="AF129" s="6" t="s">
        <v>42</v>
      </c>
      <c r="AI129" s="6" t="str">
        <f>HYPERLINK("https://doi.org/10.1515/9781400849123")</f>
        <v>https://doi.org/10.1515/9781400849123</v>
      </c>
      <c r="AK129" s="6" t="s">
        <v>51</v>
      </c>
    </row>
    <row r="130" spans="1:37" s="6" customFormat="1" x14ac:dyDescent="0.3">
      <c r="A130" s="6">
        <v>619833</v>
      </c>
      <c r="B130" s="7">
        <v>9783110769272</v>
      </c>
      <c r="C130" s="7">
        <v>9783110769180</v>
      </c>
      <c r="D130" s="7"/>
      <c r="F130" s="6" t="s">
        <v>876</v>
      </c>
      <c r="H130" s="6" t="s">
        <v>877</v>
      </c>
      <c r="J130" s="6">
        <v>1</v>
      </c>
      <c r="K130" s="6" t="s">
        <v>518</v>
      </c>
      <c r="L130" s="9" t="s">
        <v>715</v>
      </c>
      <c r="M130" s="6" t="s">
        <v>41</v>
      </c>
      <c r="N130" s="8">
        <v>44641</v>
      </c>
      <c r="O130" s="6">
        <v>2022</v>
      </c>
      <c r="P130" s="6">
        <v>326</v>
      </c>
      <c r="S130" s="6">
        <v>2417</v>
      </c>
      <c r="T130" s="6" t="s">
        <v>43</v>
      </c>
      <c r="U130" s="6" t="s">
        <v>44</v>
      </c>
      <c r="V130" s="6" t="s">
        <v>45</v>
      </c>
      <c r="W130" s="6" t="s">
        <v>567</v>
      </c>
      <c r="Y130" s="6" t="s">
        <v>878</v>
      </c>
      <c r="AB130" s="6" t="s">
        <v>879</v>
      </c>
      <c r="AC130" s="6">
        <v>139</v>
      </c>
      <c r="AD130" s="6">
        <v>174.95</v>
      </c>
      <c r="AF130" s="6" t="s">
        <v>42</v>
      </c>
      <c r="AG130" s="6" t="s">
        <v>42</v>
      </c>
      <c r="AI130" s="6" t="str">
        <f>HYPERLINK("https://doi.org/10.1515/9783110769272")</f>
        <v>https://doi.org/10.1515/9783110769272</v>
      </c>
      <c r="AK130" s="6" t="s">
        <v>51</v>
      </c>
    </row>
    <row r="131" spans="1:37" s="6" customFormat="1" x14ac:dyDescent="0.3">
      <c r="A131" s="6">
        <v>302717</v>
      </c>
      <c r="B131" s="7">
        <v>9781614513902</v>
      </c>
      <c r="C131" s="7">
        <v>9781614515418</v>
      </c>
      <c r="D131" s="7"/>
      <c r="F131" s="6" t="s">
        <v>880</v>
      </c>
      <c r="I131" s="6" t="s">
        <v>881</v>
      </c>
      <c r="J131" s="6">
        <v>1</v>
      </c>
      <c r="K131" s="6" t="s">
        <v>814</v>
      </c>
      <c r="L131" s="9" t="s">
        <v>701</v>
      </c>
      <c r="M131" s="6" t="s">
        <v>41</v>
      </c>
      <c r="N131" s="8">
        <v>41921</v>
      </c>
      <c r="O131" s="6">
        <v>2014</v>
      </c>
      <c r="P131" s="6">
        <v>263</v>
      </c>
      <c r="Q131" s="6">
        <v>100</v>
      </c>
      <c r="R131" s="6">
        <v>10</v>
      </c>
      <c r="S131" s="6">
        <v>2320</v>
      </c>
      <c r="T131" s="6" t="s">
        <v>43</v>
      </c>
      <c r="U131" s="6" t="s">
        <v>76</v>
      </c>
      <c r="V131" s="6" t="s">
        <v>192</v>
      </c>
      <c r="W131" s="6" t="s">
        <v>882</v>
      </c>
      <c r="Y131" s="6" t="s">
        <v>883</v>
      </c>
      <c r="Z131" s="6" t="s">
        <v>884</v>
      </c>
      <c r="AB131" s="6" t="s">
        <v>885</v>
      </c>
      <c r="AC131" s="6">
        <v>139</v>
      </c>
      <c r="AD131" s="6">
        <v>79.95</v>
      </c>
      <c r="AF131" s="6" t="s">
        <v>42</v>
      </c>
      <c r="AG131" s="6" t="s">
        <v>42</v>
      </c>
      <c r="AI131" s="6" t="str">
        <f>HYPERLINK("https://doi.org/10.1515/9781614513902")</f>
        <v>https://doi.org/10.1515/9781614513902</v>
      </c>
      <c r="AK131" s="6" t="s">
        <v>51</v>
      </c>
    </row>
    <row r="132" spans="1:37" s="6" customFormat="1" x14ac:dyDescent="0.3">
      <c r="A132" s="6">
        <v>573775</v>
      </c>
      <c r="B132" s="7">
        <v>9781501513138</v>
      </c>
      <c r="C132" s="7">
        <v>9781501519628</v>
      </c>
      <c r="D132" s="7"/>
      <c r="F132" s="6" t="s">
        <v>886</v>
      </c>
      <c r="G132" s="6" t="s">
        <v>887</v>
      </c>
      <c r="I132" s="6" t="s">
        <v>888</v>
      </c>
      <c r="J132" s="6">
        <v>1</v>
      </c>
      <c r="K132" s="6" t="s">
        <v>814</v>
      </c>
      <c r="L132" s="9" t="s">
        <v>630</v>
      </c>
      <c r="M132" s="6" t="s">
        <v>41</v>
      </c>
      <c r="N132" s="8">
        <v>44053</v>
      </c>
      <c r="O132" s="6">
        <v>2020</v>
      </c>
      <c r="P132" s="6">
        <v>220</v>
      </c>
      <c r="Q132" s="6">
        <v>83</v>
      </c>
      <c r="S132" s="6">
        <v>2320</v>
      </c>
      <c r="T132" s="6" t="s">
        <v>43</v>
      </c>
      <c r="U132" s="6" t="s">
        <v>76</v>
      </c>
      <c r="V132" s="6" t="s">
        <v>192</v>
      </c>
      <c r="W132" s="6" t="s">
        <v>889</v>
      </c>
      <c r="Y132" s="6" t="s">
        <v>890</v>
      </c>
      <c r="AB132" s="6" t="s">
        <v>891</v>
      </c>
      <c r="AC132" s="6">
        <v>139</v>
      </c>
      <c r="AD132" s="6">
        <v>104.95</v>
      </c>
      <c r="AF132" s="6" t="s">
        <v>42</v>
      </c>
      <c r="AG132" s="6" t="s">
        <v>42</v>
      </c>
      <c r="AI132" s="6" t="str">
        <f>HYPERLINK("https://doi.org/10.1515/9781501513138")</f>
        <v>https://doi.org/10.1515/9781501513138</v>
      </c>
      <c r="AK132" s="6" t="s">
        <v>51</v>
      </c>
    </row>
    <row r="133" spans="1:37" s="6" customFormat="1" x14ac:dyDescent="0.3">
      <c r="A133" s="6">
        <v>555733</v>
      </c>
      <c r="B133" s="7">
        <v>9780520957084</v>
      </c>
      <c r="C133" s="7"/>
      <c r="D133" s="7"/>
      <c r="F133" s="6" t="s">
        <v>892</v>
      </c>
      <c r="G133" s="6" t="s">
        <v>893</v>
      </c>
      <c r="H133" s="6" t="s">
        <v>894</v>
      </c>
      <c r="J133" s="6">
        <v>1</v>
      </c>
      <c r="K133" s="6" t="s">
        <v>895</v>
      </c>
      <c r="L133" s="9" t="s">
        <v>896</v>
      </c>
      <c r="M133" s="6" t="s">
        <v>897</v>
      </c>
      <c r="N133" s="8">
        <v>41628</v>
      </c>
      <c r="O133" s="6">
        <v>2013</v>
      </c>
      <c r="P133" s="6">
        <v>348</v>
      </c>
      <c r="R133" s="6">
        <v>10</v>
      </c>
      <c r="T133" s="6" t="s">
        <v>43</v>
      </c>
      <c r="U133" s="6" t="s">
        <v>44</v>
      </c>
      <c r="V133" s="6" t="s">
        <v>56</v>
      </c>
      <c r="W133" s="6" t="s">
        <v>898</v>
      </c>
      <c r="Y133" s="6" t="s">
        <v>899</v>
      </c>
      <c r="Z133" s="6" t="s">
        <v>900</v>
      </c>
      <c r="AB133" s="6" t="s">
        <v>901</v>
      </c>
      <c r="AC133" s="6">
        <v>273.95</v>
      </c>
      <c r="AF133" s="6" t="s">
        <v>42</v>
      </c>
      <c r="AI133" s="6" t="str">
        <f>HYPERLINK("https://doi.org/10.1525/9780520957084")</f>
        <v>https://doi.org/10.1525/9780520957084</v>
      </c>
      <c r="AK133" s="6" t="s">
        <v>51</v>
      </c>
    </row>
    <row r="134" spans="1:37" s="6" customFormat="1" x14ac:dyDescent="0.3">
      <c r="A134" s="6">
        <v>609604</v>
      </c>
      <c r="B134" s="7">
        <v>9780226815503</v>
      </c>
      <c r="C134" s="7"/>
      <c r="D134" s="7"/>
      <c r="F134" s="6" t="s">
        <v>902</v>
      </c>
      <c r="G134" s="6" t="s">
        <v>903</v>
      </c>
      <c r="H134" s="6" t="s">
        <v>904</v>
      </c>
      <c r="J134" s="6">
        <v>1</v>
      </c>
      <c r="M134" s="6" t="s">
        <v>196</v>
      </c>
      <c r="N134" s="8">
        <v>44566</v>
      </c>
      <c r="O134" s="6">
        <v>2022</v>
      </c>
      <c r="P134" s="6">
        <v>208</v>
      </c>
      <c r="R134" s="6">
        <v>10</v>
      </c>
      <c r="T134" s="6" t="s">
        <v>43</v>
      </c>
      <c r="U134" s="6" t="s">
        <v>44</v>
      </c>
      <c r="V134" s="6" t="s">
        <v>56</v>
      </c>
      <c r="W134" s="6" t="s">
        <v>905</v>
      </c>
      <c r="Y134" s="6" t="s">
        <v>906</v>
      </c>
      <c r="Z134" s="6" t="s">
        <v>907</v>
      </c>
      <c r="AA134" s="6" t="s">
        <v>908</v>
      </c>
      <c r="AB134" s="6" t="s">
        <v>909</v>
      </c>
      <c r="AC134" s="6">
        <v>173.95</v>
      </c>
      <c r="AF134" s="6" t="s">
        <v>42</v>
      </c>
      <c r="AI134" s="6" t="str">
        <f>HYPERLINK("https://www.degruyter.com/isbn/9780226815503")</f>
        <v>https://www.degruyter.com/isbn/9780226815503</v>
      </c>
      <c r="AK134" s="6" t="s">
        <v>51</v>
      </c>
    </row>
    <row r="135" spans="1:37" s="6" customFormat="1" x14ac:dyDescent="0.3">
      <c r="A135" s="6">
        <v>518255</v>
      </c>
      <c r="B135" s="7">
        <v>9781501504129</v>
      </c>
      <c r="C135" s="7">
        <v>9781501512124</v>
      </c>
      <c r="D135" s="7"/>
      <c r="F135" s="6" t="s">
        <v>910</v>
      </c>
      <c r="G135" s="6" t="s">
        <v>911</v>
      </c>
      <c r="I135" s="6" t="s">
        <v>912</v>
      </c>
      <c r="J135" s="6">
        <v>1</v>
      </c>
      <c r="K135" s="6" t="s">
        <v>342</v>
      </c>
      <c r="L135" s="9" t="s">
        <v>519</v>
      </c>
      <c r="M135" s="6" t="s">
        <v>41</v>
      </c>
      <c r="N135" s="8">
        <v>42989</v>
      </c>
      <c r="O135" s="6">
        <v>2017</v>
      </c>
      <c r="P135" s="6">
        <v>230</v>
      </c>
      <c r="Q135" s="6">
        <v>100</v>
      </c>
      <c r="S135" s="6">
        <v>2417</v>
      </c>
      <c r="T135" s="6" t="s">
        <v>43</v>
      </c>
      <c r="U135" s="6" t="s">
        <v>76</v>
      </c>
      <c r="V135" s="6" t="s">
        <v>192</v>
      </c>
      <c r="W135" s="6" t="s">
        <v>913</v>
      </c>
      <c r="Y135" s="6" t="s">
        <v>914</v>
      </c>
      <c r="AB135" s="6" t="s">
        <v>915</v>
      </c>
      <c r="AC135" s="6">
        <v>139</v>
      </c>
      <c r="AD135" s="6">
        <v>114.95</v>
      </c>
      <c r="AF135" s="6" t="s">
        <v>42</v>
      </c>
      <c r="AG135" s="6" t="s">
        <v>42</v>
      </c>
      <c r="AI135" s="6" t="str">
        <f>HYPERLINK("https://doi.org/10.1515/9781501504129")</f>
        <v>https://doi.org/10.1515/9781501504129</v>
      </c>
      <c r="AK135" s="6" t="s">
        <v>51</v>
      </c>
    </row>
    <row r="136" spans="1:37" s="6" customFormat="1" x14ac:dyDescent="0.3">
      <c r="A136" s="6">
        <v>612695</v>
      </c>
      <c r="B136" s="7">
        <v>9781978820722</v>
      </c>
      <c r="C136" s="7"/>
      <c r="D136" s="7"/>
      <c r="F136" s="6" t="s">
        <v>916</v>
      </c>
      <c r="G136" s="6" t="s">
        <v>917</v>
      </c>
      <c r="H136" s="6" t="s">
        <v>918</v>
      </c>
      <c r="J136" s="6">
        <v>1</v>
      </c>
      <c r="K136" s="6" t="s">
        <v>693</v>
      </c>
      <c r="M136" s="6" t="s">
        <v>104</v>
      </c>
      <c r="N136" s="8">
        <v>44393</v>
      </c>
      <c r="O136" s="6">
        <v>2021</v>
      </c>
      <c r="P136" s="6">
        <v>266</v>
      </c>
      <c r="R136" s="6">
        <v>10</v>
      </c>
      <c r="T136" s="6" t="s">
        <v>43</v>
      </c>
      <c r="U136" s="6" t="s">
        <v>44</v>
      </c>
      <c r="V136" s="6" t="s">
        <v>56</v>
      </c>
      <c r="W136" s="6" t="s">
        <v>919</v>
      </c>
      <c r="Y136" s="6" t="s">
        <v>920</v>
      </c>
      <c r="Z136" s="6" t="s">
        <v>921</v>
      </c>
      <c r="AA136" s="6" t="s">
        <v>922</v>
      </c>
      <c r="AB136" s="6" t="s">
        <v>923</v>
      </c>
      <c r="AC136" s="6">
        <v>266.95</v>
      </c>
      <c r="AF136" s="6" t="s">
        <v>42</v>
      </c>
      <c r="AI136" s="6" t="str">
        <f>HYPERLINK("https://doi.org/10.36019/9781978820722")</f>
        <v>https://doi.org/10.36019/9781978820722</v>
      </c>
      <c r="AK136" s="6" t="s">
        <v>51</v>
      </c>
    </row>
    <row r="137" spans="1:37" s="6" customFormat="1" x14ac:dyDescent="0.3">
      <c r="A137" s="6">
        <v>534053</v>
      </c>
      <c r="B137" s="7">
        <v>9783110562804</v>
      </c>
      <c r="C137" s="7">
        <v>9783110561180</v>
      </c>
      <c r="D137" s="7"/>
      <c r="F137" s="6" t="s">
        <v>924</v>
      </c>
      <c r="H137" s="6" t="s">
        <v>925</v>
      </c>
      <c r="J137" s="6">
        <v>1</v>
      </c>
      <c r="M137" s="6" t="s">
        <v>41</v>
      </c>
      <c r="N137" s="8">
        <v>44158</v>
      </c>
      <c r="O137" s="6">
        <v>2021</v>
      </c>
      <c r="P137" s="6">
        <v>340</v>
      </c>
      <c r="Q137" s="6">
        <v>370</v>
      </c>
      <c r="S137" s="6">
        <v>2417</v>
      </c>
      <c r="T137" s="6" t="s">
        <v>43</v>
      </c>
      <c r="U137" s="6" t="s">
        <v>76</v>
      </c>
      <c r="V137" s="6" t="s">
        <v>156</v>
      </c>
      <c r="W137" s="6" t="s">
        <v>926</v>
      </c>
      <c r="Y137" s="6" t="s">
        <v>927</v>
      </c>
      <c r="AA137" s="6" t="s">
        <v>928</v>
      </c>
      <c r="AB137" s="6" t="s">
        <v>929</v>
      </c>
      <c r="AC137" s="6">
        <v>139</v>
      </c>
      <c r="AD137" s="6">
        <v>139.94999999999999</v>
      </c>
      <c r="AF137" s="6" t="s">
        <v>42</v>
      </c>
      <c r="AG137" s="6" t="s">
        <v>42</v>
      </c>
      <c r="AI137" s="6" t="str">
        <f>HYPERLINK("https://doi.org/10.1515/9783110562804")</f>
        <v>https://doi.org/10.1515/9783110562804</v>
      </c>
      <c r="AK137" s="6" t="s">
        <v>51</v>
      </c>
    </row>
    <row r="138" spans="1:37" s="6" customFormat="1" x14ac:dyDescent="0.3">
      <c r="A138" s="6">
        <v>598485</v>
      </c>
      <c r="B138" s="7">
        <v>9783110736298</v>
      </c>
      <c r="C138" s="7"/>
      <c r="D138" s="7">
        <v>9783110739596</v>
      </c>
      <c r="E138" s="6" t="s">
        <v>36</v>
      </c>
      <c r="F138" s="6" t="s">
        <v>930</v>
      </c>
      <c r="G138" s="6" t="s">
        <v>931</v>
      </c>
      <c r="H138" s="6" t="s">
        <v>932</v>
      </c>
      <c r="J138" s="6">
        <v>1</v>
      </c>
      <c r="K138" s="6" t="s">
        <v>79</v>
      </c>
      <c r="M138" s="6" t="s">
        <v>80</v>
      </c>
      <c r="N138" s="8">
        <v>44823</v>
      </c>
      <c r="O138" s="6">
        <v>2022</v>
      </c>
      <c r="P138" s="6">
        <v>303</v>
      </c>
      <c r="Q138" s="6">
        <v>148</v>
      </c>
      <c r="S138" s="6">
        <v>2417</v>
      </c>
      <c r="T138" s="6" t="s">
        <v>43</v>
      </c>
      <c r="U138" s="6" t="s">
        <v>289</v>
      </c>
      <c r="V138" s="6" t="s">
        <v>933</v>
      </c>
      <c r="W138" s="6" t="s">
        <v>934</v>
      </c>
      <c r="X138" s="6" t="s">
        <v>47</v>
      </c>
      <c r="Y138" s="6" t="s">
        <v>935</v>
      </c>
      <c r="AB138" s="6" t="s">
        <v>936</v>
      </c>
      <c r="AC138" s="6">
        <v>699</v>
      </c>
      <c r="AE138" s="6">
        <v>61.95</v>
      </c>
      <c r="AF138" s="6" t="s">
        <v>42</v>
      </c>
      <c r="AH138" s="6" t="s">
        <v>42</v>
      </c>
      <c r="AI138" s="6" t="str">
        <f>HYPERLINK("https://doi.org/10.1515/9783110736298")</f>
        <v>https://doi.org/10.1515/9783110736298</v>
      </c>
      <c r="AK138" s="6" t="s">
        <v>51</v>
      </c>
    </row>
    <row r="139" spans="1:37" s="6" customFormat="1" x14ac:dyDescent="0.3">
      <c r="A139" s="6">
        <v>535297</v>
      </c>
      <c r="B139" s="7">
        <v>9783110584455</v>
      </c>
      <c r="C139" s="7">
        <v>9783110584073</v>
      </c>
      <c r="D139" s="7"/>
      <c r="F139" s="6" t="s">
        <v>937</v>
      </c>
      <c r="G139" s="6" t="s">
        <v>938</v>
      </c>
      <c r="I139" s="6" t="s">
        <v>939</v>
      </c>
      <c r="J139" s="6">
        <v>1</v>
      </c>
      <c r="M139" s="6" t="s">
        <v>41</v>
      </c>
      <c r="N139" s="8">
        <v>44382</v>
      </c>
      <c r="O139" s="6">
        <v>2021</v>
      </c>
      <c r="P139" s="6">
        <v>308</v>
      </c>
      <c r="Q139" s="6">
        <v>30</v>
      </c>
      <c r="S139" s="6">
        <v>2417</v>
      </c>
      <c r="T139" s="6" t="s">
        <v>43</v>
      </c>
      <c r="U139" s="6" t="s">
        <v>76</v>
      </c>
      <c r="V139" s="6" t="s">
        <v>178</v>
      </c>
      <c r="W139" s="6" t="s">
        <v>940</v>
      </c>
      <c r="Y139" s="6" t="s">
        <v>941</v>
      </c>
      <c r="AB139" s="6" t="s">
        <v>942</v>
      </c>
      <c r="AC139" s="6">
        <v>139</v>
      </c>
      <c r="AD139" s="6">
        <v>139.94999999999999</v>
      </c>
      <c r="AF139" s="6" t="s">
        <v>42</v>
      </c>
      <c r="AG139" s="6" t="s">
        <v>42</v>
      </c>
      <c r="AI139" s="6" t="str">
        <f>HYPERLINK("https://doi.org/10.1515/9783110584455")</f>
        <v>https://doi.org/10.1515/9783110584455</v>
      </c>
      <c r="AK139" s="6" t="s">
        <v>51</v>
      </c>
    </row>
    <row r="140" spans="1:37" s="6" customFormat="1" x14ac:dyDescent="0.3">
      <c r="A140" s="6">
        <v>514577</v>
      </c>
      <c r="B140" s="7">
        <v>9783110448375</v>
      </c>
      <c r="C140" s="7"/>
      <c r="D140" s="7">
        <v>9783110446197</v>
      </c>
      <c r="F140" s="6" t="s">
        <v>943</v>
      </c>
      <c r="G140" s="6" t="s">
        <v>944</v>
      </c>
      <c r="I140" s="6" t="s">
        <v>866</v>
      </c>
      <c r="J140" s="6">
        <v>1</v>
      </c>
      <c r="K140" s="6" t="s">
        <v>464</v>
      </c>
      <c r="L140" s="9" t="s">
        <v>425</v>
      </c>
      <c r="M140" s="6" t="s">
        <v>80</v>
      </c>
      <c r="N140" s="8">
        <v>43304</v>
      </c>
      <c r="O140" s="6">
        <v>2018</v>
      </c>
      <c r="P140" s="6">
        <v>225</v>
      </c>
      <c r="Q140" s="6">
        <v>74</v>
      </c>
      <c r="S140" s="6">
        <v>2417</v>
      </c>
      <c r="T140" s="6" t="s">
        <v>43</v>
      </c>
      <c r="U140" s="6" t="s">
        <v>76</v>
      </c>
      <c r="V140" s="6" t="s">
        <v>192</v>
      </c>
      <c r="W140" s="6" t="s">
        <v>945</v>
      </c>
      <c r="Y140" s="6" t="s">
        <v>946</v>
      </c>
      <c r="AB140" s="6" t="s">
        <v>467</v>
      </c>
      <c r="AC140" s="6">
        <v>139</v>
      </c>
      <c r="AE140" s="6">
        <v>74.95</v>
      </c>
      <c r="AF140" s="6" t="s">
        <v>42</v>
      </c>
      <c r="AH140" s="6" t="s">
        <v>42</v>
      </c>
      <c r="AI140" s="6" t="str">
        <f>HYPERLINK("https://doi.org/10.1515/9783110448375")</f>
        <v>https://doi.org/10.1515/9783110448375</v>
      </c>
      <c r="AK140" s="6" t="s">
        <v>51</v>
      </c>
    </row>
    <row r="141" spans="1:37" s="6" customFormat="1" x14ac:dyDescent="0.3">
      <c r="A141" s="6">
        <v>508882</v>
      </c>
      <c r="B141" s="7">
        <v>9781400858491</v>
      </c>
      <c r="C141" s="7"/>
      <c r="D141" s="7"/>
      <c r="F141" s="6" t="s">
        <v>947</v>
      </c>
      <c r="H141" s="6" t="s">
        <v>948</v>
      </c>
      <c r="J141" s="6">
        <v>1</v>
      </c>
      <c r="K141" s="6" t="s">
        <v>97</v>
      </c>
      <c r="L141" s="9" t="s">
        <v>949</v>
      </c>
      <c r="M141" s="6" t="s">
        <v>55</v>
      </c>
      <c r="N141" s="8">
        <v>41834</v>
      </c>
      <c r="O141" s="6">
        <v>1987</v>
      </c>
      <c r="P141" s="6">
        <v>400</v>
      </c>
      <c r="R141" s="6">
        <v>10</v>
      </c>
      <c r="T141" s="6" t="s">
        <v>43</v>
      </c>
      <c r="U141" s="6" t="s">
        <v>44</v>
      </c>
      <c r="V141" s="6" t="s">
        <v>56</v>
      </c>
      <c r="W141" s="6" t="s">
        <v>950</v>
      </c>
      <c r="Y141" s="6" t="s">
        <v>951</v>
      </c>
      <c r="AC141" s="6">
        <v>260</v>
      </c>
      <c r="AF141" s="6" t="s">
        <v>42</v>
      </c>
      <c r="AI141" s="6" t="str">
        <f>HYPERLINK("https://doi.org/10.1515/9781400858491")</f>
        <v>https://doi.org/10.1515/9781400858491</v>
      </c>
      <c r="AK141" s="6" t="s">
        <v>51</v>
      </c>
    </row>
    <row r="142" spans="1:37" s="6" customFormat="1" x14ac:dyDescent="0.3">
      <c r="A142" s="6">
        <v>537555</v>
      </c>
      <c r="B142" s="7">
        <v>9783110593808</v>
      </c>
      <c r="C142" s="7"/>
      <c r="D142" s="7">
        <v>9783110595369</v>
      </c>
      <c r="E142" s="6" t="s">
        <v>36</v>
      </c>
      <c r="F142" s="6" t="s">
        <v>952</v>
      </c>
      <c r="H142" s="6" t="s">
        <v>953</v>
      </c>
      <c r="J142" s="6">
        <v>1</v>
      </c>
      <c r="K142" s="6" t="s">
        <v>477</v>
      </c>
      <c r="L142" s="9" t="s">
        <v>343</v>
      </c>
      <c r="M142" s="6" t="s">
        <v>41</v>
      </c>
      <c r="N142" s="8">
        <v>43353</v>
      </c>
      <c r="O142" s="6">
        <v>2018</v>
      </c>
      <c r="P142" s="6">
        <v>308</v>
      </c>
      <c r="Q142" s="6">
        <v>100</v>
      </c>
      <c r="S142" s="6">
        <v>2417</v>
      </c>
      <c r="T142" s="6" t="s">
        <v>43</v>
      </c>
      <c r="U142" s="6" t="s">
        <v>76</v>
      </c>
      <c r="V142" s="6" t="s">
        <v>192</v>
      </c>
      <c r="W142" s="6" t="s">
        <v>954</v>
      </c>
      <c r="X142" s="6" t="s">
        <v>47</v>
      </c>
      <c r="Y142" s="6" t="s">
        <v>955</v>
      </c>
      <c r="AB142" s="6" t="s">
        <v>956</v>
      </c>
      <c r="AC142" s="6">
        <v>249</v>
      </c>
      <c r="AE142" s="6">
        <v>64.95</v>
      </c>
      <c r="AF142" s="6" t="s">
        <v>42</v>
      </c>
      <c r="AH142" s="6" t="s">
        <v>42</v>
      </c>
      <c r="AI142" s="6" t="str">
        <f>HYPERLINK("https://doi.org/10.1515/9783110593808")</f>
        <v>https://doi.org/10.1515/9783110593808</v>
      </c>
      <c r="AK142" s="6" t="s">
        <v>51</v>
      </c>
    </row>
    <row r="143" spans="1:37" s="6" customFormat="1" x14ac:dyDescent="0.3">
      <c r="A143" s="6">
        <v>578552</v>
      </c>
      <c r="B143" s="7">
        <v>9780814708743</v>
      </c>
      <c r="C143" s="7"/>
      <c r="D143" s="7"/>
      <c r="F143" s="6" t="s">
        <v>957</v>
      </c>
      <c r="G143" s="6" t="s">
        <v>958</v>
      </c>
      <c r="H143" s="6" t="s">
        <v>959</v>
      </c>
      <c r="J143" s="6">
        <v>1</v>
      </c>
      <c r="K143" s="6" t="s">
        <v>960</v>
      </c>
      <c r="L143" s="9" t="s">
        <v>122</v>
      </c>
      <c r="M143" s="6" t="s">
        <v>961</v>
      </c>
      <c r="N143" s="8">
        <v>40517</v>
      </c>
      <c r="O143" s="6">
        <v>2010</v>
      </c>
      <c r="R143" s="6">
        <v>10</v>
      </c>
      <c r="T143" s="6" t="s">
        <v>43</v>
      </c>
      <c r="U143" s="6" t="s">
        <v>44</v>
      </c>
      <c r="V143" s="6" t="s">
        <v>56</v>
      </c>
      <c r="W143" s="6" t="s">
        <v>962</v>
      </c>
      <c r="Y143" s="6" t="s">
        <v>963</v>
      </c>
      <c r="AA143" s="6" t="s">
        <v>964</v>
      </c>
      <c r="AB143" s="6" t="s">
        <v>965</v>
      </c>
      <c r="AC143" s="6">
        <v>174.95</v>
      </c>
      <c r="AF143" s="6" t="s">
        <v>42</v>
      </c>
      <c r="AI143" s="6" t="str">
        <f>HYPERLINK("https://www.degruyter.com/isbn/9780814708743")</f>
        <v>https://www.degruyter.com/isbn/9780814708743</v>
      </c>
      <c r="AK143" s="6" t="s">
        <v>51</v>
      </c>
    </row>
    <row r="144" spans="1:37" s="6" customFormat="1" x14ac:dyDescent="0.3">
      <c r="A144" s="6">
        <v>505895</v>
      </c>
      <c r="B144" s="7">
        <v>9781501501531</v>
      </c>
      <c r="C144" s="7">
        <v>9781501510502</v>
      </c>
      <c r="D144" s="7"/>
      <c r="F144" s="6" t="s">
        <v>966</v>
      </c>
      <c r="I144" s="6" t="s">
        <v>967</v>
      </c>
      <c r="J144" s="6">
        <v>1</v>
      </c>
      <c r="M144" s="6" t="s">
        <v>41</v>
      </c>
      <c r="N144" s="8">
        <v>42485</v>
      </c>
      <c r="O144" s="6">
        <v>2016</v>
      </c>
      <c r="P144" s="6">
        <v>220</v>
      </c>
      <c r="Q144" s="6">
        <v>127</v>
      </c>
      <c r="S144" s="6">
        <v>2417</v>
      </c>
      <c r="T144" s="6" t="s">
        <v>43</v>
      </c>
      <c r="U144" s="6" t="s">
        <v>76</v>
      </c>
      <c r="V144" s="6" t="s">
        <v>617</v>
      </c>
      <c r="W144" s="6" t="s">
        <v>968</v>
      </c>
      <c r="Y144" s="6" t="s">
        <v>969</v>
      </c>
      <c r="AB144" s="6" t="s">
        <v>970</v>
      </c>
      <c r="AC144" s="6">
        <v>139</v>
      </c>
      <c r="AD144" s="6">
        <v>99.95</v>
      </c>
      <c r="AF144" s="6" t="s">
        <v>42</v>
      </c>
      <c r="AG144" s="6" t="s">
        <v>42</v>
      </c>
      <c r="AI144" s="6" t="str">
        <f>HYPERLINK("https://doi.org/10.1515/9781501501531")</f>
        <v>https://doi.org/10.1515/9781501501531</v>
      </c>
      <c r="AK144" s="6" t="s">
        <v>51</v>
      </c>
    </row>
    <row r="145" spans="1:37" s="6" customFormat="1" x14ac:dyDescent="0.3">
      <c r="A145" s="6">
        <v>547257</v>
      </c>
      <c r="B145" s="7">
        <v>9781501733611</v>
      </c>
      <c r="C145" s="7"/>
      <c r="D145" s="7"/>
      <c r="F145" s="6" t="s">
        <v>971</v>
      </c>
      <c r="G145" s="6" t="s">
        <v>972</v>
      </c>
      <c r="H145" s="6" t="s">
        <v>973</v>
      </c>
      <c r="J145" s="6">
        <v>1</v>
      </c>
      <c r="M145" s="6" t="s">
        <v>334</v>
      </c>
      <c r="N145" s="8">
        <v>43539</v>
      </c>
      <c r="O145" s="6">
        <v>2019</v>
      </c>
      <c r="P145" s="6">
        <v>222</v>
      </c>
      <c r="R145" s="6">
        <v>283.5</v>
      </c>
      <c r="T145" s="6" t="s">
        <v>43</v>
      </c>
      <c r="U145" s="6" t="s">
        <v>289</v>
      </c>
      <c r="V145" s="6" t="s">
        <v>933</v>
      </c>
      <c r="W145" s="6" t="s">
        <v>974</v>
      </c>
      <c r="Y145" s="6" t="s">
        <v>975</v>
      </c>
      <c r="AA145" s="6" t="s">
        <v>976</v>
      </c>
      <c r="AB145" s="6" t="s">
        <v>977</v>
      </c>
      <c r="AC145" s="6">
        <v>113.95</v>
      </c>
      <c r="AF145" s="6" t="s">
        <v>42</v>
      </c>
      <c r="AI145" s="6" t="str">
        <f>HYPERLINK("https://doi.org/10.7591/9781501733611")</f>
        <v>https://doi.org/10.7591/9781501733611</v>
      </c>
      <c r="AK145" s="6" t="s">
        <v>51</v>
      </c>
    </row>
    <row r="146" spans="1:37" s="6" customFormat="1" x14ac:dyDescent="0.3">
      <c r="A146" s="6">
        <v>305526</v>
      </c>
      <c r="B146" s="7">
        <v>9783110341089</v>
      </c>
      <c r="C146" s="7"/>
      <c r="D146" s="7">
        <v>9783110338409</v>
      </c>
      <c r="E146" s="6" t="s">
        <v>36</v>
      </c>
      <c r="F146" s="6" t="s">
        <v>978</v>
      </c>
      <c r="H146" s="6" t="s">
        <v>979</v>
      </c>
      <c r="J146" s="6">
        <v>1</v>
      </c>
      <c r="K146" s="6" t="s">
        <v>79</v>
      </c>
      <c r="L146" s="9" t="s">
        <v>980</v>
      </c>
      <c r="M146" s="6" t="s">
        <v>41</v>
      </c>
      <c r="N146" s="8">
        <v>41886</v>
      </c>
      <c r="O146" s="6">
        <v>2014</v>
      </c>
      <c r="P146" s="6">
        <v>398</v>
      </c>
      <c r="Q146" s="6">
        <v>300</v>
      </c>
      <c r="R146" s="6">
        <v>10</v>
      </c>
      <c r="S146" s="6">
        <v>2417</v>
      </c>
      <c r="T146" s="6" t="s">
        <v>43</v>
      </c>
      <c r="U146" s="6" t="s">
        <v>76</v>
      </c>
      <c r="V146" s="6" t="s">
        <v>617</v>
      </c>
      <c r="W146" s="6" t="s">
        <v>981</v>
      </c>
      <c r="X146" s="6" t="s">
        <v>47</v>
      </c>
      <c r="Y146" s="6" t="s">
        <v>982</v>
      </c>
      <c r="AB146" s="6" t="s">
        <v>983</v>
      </c>
      <c r="AC146" s="6">
        <v>699</v>
      </c>
      <c r="AE146" s="6">
        <v>69.95</v>
      </c>
      <c r="AF146" s="6" t="s">
        <v>42</v>
      </c>
      <c r="AH146" s="6" t="s">
        <v>42</v>
      </c>
      <c r="AI146" s="6" t="str">
        <f>HYPERLINK("https://doi.org/10.1515/9783110341089")</f>
        <v>https://doi.org/10.1515/9783110341089</v>
      </c>
      <c r="AK146" s="6" t="s">
        <v>51</v>
      </c>
    </row>
    <row r="147" spans="1:37" s="6" customFormat="1" x14ac:dyDescent="0.3">
      <c r="A147" s="6">
        <v>543952</v>
      </c>
      <c r="B147" s="7">
        <v>9781501717949</v>
      </c>
      <c r="C147" s="7"/>
      <c r="D147" s="7"/>
      <c r="F147" s="6" t="s">
        <v>984</v>
      </c>
      <c r="H147" s="6" t="s">
        <v>985</v>
      </c>
      <c r="J147" s="6">
        <v>1</v>
      </c>
      <c r="M147" s="6" t="s">
        <v>334</v>
      </c>
      <c r="N147" s="8">
        <v>43251</v>
      </c>
      <c r="O147" s="6">
        <v>1992</v>
      </c>
      <c r="P147" s="6">
        <v>584</v>
      </c>
      <c r="Q147" s="6">
        <v>24</v>
      </c>
      <c r="R147" s="6">
        <v>283.5</v>
      </c>
      <c r="T147" s="6" t="s">
        <v>43</v>
      </c>
      <c r="U147" s="6" t="s">
        <v>44</v>
      </c>
      <c r="V147" s="6" t="s">
        <v>56</v>
      </c>
      <c r="W147" s="6" t="s">
        <v>986</v>
      </c>
      <c r="Y147" s="6" t="s">
        <v>987</v>
      </c>
      <c r="Z147" s="6" t="s">
        <v>988</v>
      </c>
      <c r="AA147" s="6" t="s">
        <v>989</v>
      </c>
      <c r="AB147" s="6" t="s">
        <v>990</v>
      </c>
      <c r="AC147" s="6">
        <v>130.94999999999999</v>
      </c>
      <c r="AF147" s="6" t="s">
        <v>42</v>
      </c>
      <c r="AI147" s="6" t="str">
        <f>HYPERLINK("https://doi.org/10.7591/9781501717949")</f>
        <v>https://doi.org/10.7591/9781501717949</v>
      </c>
      <c r="AK147" s="6" t="s">
        <v>51</v>
      </c>
    </row>
    <row r="148" spans="1:37" s="6" customFormat="1" x14ac:dyDescent="0.3">
      <c r="A148" s="6">
        <v>559864</v>
      </c>
      <c r="B148" s="7">
        <v>9780226093208</v>
      </c>
      <c r="C148" s="7"/>
      <c r="D148" s="7"/>
      <c r="F148" s="6" t="s">
        <v>991</v>
      </c>
      <c r="G148" s="6" t="s">
        <v>683</v>
      </c>
      <c r="H148" s="6" t="s">
        <v>992</v>
      </c>
      <c r="J148" s="6">
        <v>1</v>
      </c>
      <c r="M148" s="6" t="s">
        <v>196</v>
      </c>
      <c r="N148" s="8">
        <v>40193</v>
      </c>
      <c r="O148" s="6">
        <v>2009</v>
      </c>
      <c r="P148" s="6">
        <v>288</v>
      </c>
      <c r="R148" s="6">
        <v>10</v>
      </c>
      <c r="T148" s="6" t="s">
        <v>43</v>
      </c>
      <c r="U148" s="6" t="s">
        <v>44</v>
      </c>
      <c r="V148" s="6" t="s">
        <v>56</v>
      </c>
      <c r="W148" s="6" t="s">
        <v>993</v>
      </c>
      <c r="Y148" s="6" t="s">
        <v>994</v>
      </c>
      <c r="Z148" s="6" t="s">
        <v>995</v>
      </c>
      <c r="AA148" s="6" t="s">
        <v>996</v>
      </c>
      <c r="AB148" s="6" t="s">
        <v>997</v>
      </c>
      <c r="AC148" s="6">
        <v>173.95</v>
      </c>
      <c r="AF148" s="6" t="s">
        <v>42</v>
      </c>
      <c r="AI148" s="6" t="str">
        <f>HYPERLINK("https://www.degruyter.com/isbn/9780226093208")</f>
        <v>https://www.degruyter.com/isbn/9780226093208</v>
      </c>
      <c r="AK148" s="6" t="s">
        <v>51</v>
      </c>
    </row>
    <row r="149" spans="1:37" s="6" customFormat="1" x14ac:dyDescent="0.3">
      <c r="A149" s="6">
        <v>580144</v>
      </c>
      <c r="B149" s="7">
        <v>9783110705201</v>
      </c>
      <c r="C149" s="7">
        <v>9783110704983</v>
      </c>
      <c r="D149" s="7"/>
      <c r="F149" s="6" t="s">
        <v>998</v>
      </c>
      <c r="G149" s="6" t="s">
        <v>999</v>
      </c>
      <c r="I149" s="6" t="s">
        <v>1000</v>
      </c>
      <c r="J149" s="6">
        <v>1</v>
      </c>
      <c r="M149" s="6" t="s">
        <v>41</v>
      </c>
      <c r="N149" s="8">
        <v>44823</v>
      </c>
      <c r="O149" s="6">
        <v>2022</v>
      </c>
      <c r="P149" s="6">
        <v>423</v>
      </c>
      <c r="Q149" s="6">
        <v>250</v>
      </c>
      <c r="S149" s="6">
        <v>2417</v>
      </c>
      <c r="T149" s="6" t="s">
        <v>43</v>
      </c>
      <c r="U149" s="6" t="s">
        <v>88</v>
      </c>
      <c r="V149" s="6" t="s">
        <v>1001</v>
      </c>
      <c r="W149" s="6" t="s">
        <v>1002</v>
      </c>
      <c r="Y149" s="6" t="s">
        <v>1003</v>
      </c>
      <c r="AB149" s="6" t="s">
        <v>1004</v>
      </c>
      <c r="AC149" s="6">
        <v>139</v>
      </c>
      <c r="AD149" s="6">
        <v>144.94999999999999</v>
      </c>
      <c r="AF149" s="6" t="s">
        <v>42</v>
      </c>
      <c r="AG149" s="6" t="s">
        <v>42</v>
      </c>
      <c r="AI149" s="6" t="str">
        <f>HYPERLINK("https://doi.org/10.1515/9783110705201")</f>
        <v>https://doi.org/10.1515/9783110705201</v>
      </c>
      <c r="AK149" s="6" t="s">
        <v>51</v>
      </c>
    </row>
    <row r="150" spans="1:37" s="6" customFormat="1" x14ac:dyDescent="0.3">
      <c r="A150" s="6">
        <v>595924</v>
      </c>
      <c r="B150" s="7">
        <v>9782759801725</v>
      </c>
      <c r="C150" s="7"/>
      <c r="D150" s="7">
        <v>9782868831613</v>
      </c>
      <c r="F150" s="6" t="s">
        <v>1005</v>
      </c>
      <c r="H150" s="6" t="s">
        <v>1006</v>
      </c>
      <c r="J150" s="6">
        <v>1</v>
      </c>
      <c r="K150" s="6" t="s">
        <v>1007</v>
      </c>
      <c r="M150" s="6" t="s">
        <v>785</v>
      </c>
      <c r="N150" s="8">
        <v>38838</v>
      </c>
      <c r="O150" s="6">
        <v>2006</v>
      </c>
      <c r="P150" s="6">
        <v>602</v>
      </c>
      <c r="R150" s="6">
        <v>10</v>
      </c>
      <c r="T150" s="6" t="s">
        <v>43</v>
      </c>
      <c r="U150" s="6" t="s">
        <v>88</v>
      </c>
      <c r="V150" s="6" t="s">
        <v>240</v>
      </c>
      <c r="W150" s="6" t="s">
        <v>786</v>
      </c>
      <c r="Y150" s="6" t="s">
        <v>1008</v>
      </c>
      <c r="AB150" s="6" t="s">
        <v>788</v>
      </c>
      <c r="AC150" s="6">
        <v>284.36</v>
      </c>
      <c r="AE150" s="6">
        <v>175</v>
      </c>
      <c r="AF150" s="6" t="s">
        <v>42</v>
      </c>
      <c r="AH150" s="6" t="s">
        <v>42</v>
      </c>
      <c r="AI150" s="6" t="str">
        <f>HYPERLINK("https://doi.org/10.1051/978-2-7598-0172-5")</f>
        <v>https://doi.org/10.1051/978-2-7598-0172-5</v>
      </c>
      <c r="AK150" s="6" t="s">
        <v>51</v>
      </c>
    </row>
    <row r="151" spans="1:37" s="6" customFormat="1" x14ac:dyDescent="0.3">
      <c r="A151" s="6">
        <v>514994</v>
      </c>
      <c r="B151" s="7">
        <v>9783110448825</v>
      </c>
      <c r="C151" s="7">
        <v>9783110447842</v>
      </c>
      <c r="D151" s="7"/>
      <c r="F151" s="6" t="s">
        <v>1009</v>
      </c>
      <c r="G151" s="6" t="s">
        <v>1010</v>
      </c>
      <c r="H151" s="6" t="s">
        <v>1011</v>
      </c>
      <c r="J151" s="6">
        <v>1</v>
      </c>
      <c r="M151" s="6" t="s">
        <v>41</v>
      </c>
      <c r="N151" s="8">
        <v>44613</v>
      </c>
      <c r="O151" s="6">
        <v>2022</v>
      </c>
      <c r="P151" s="6">
        <v>226</v>
      </c>
      <c r="Q151" s="6">
        <v>55</v>
      </c>
      <c r="S151" s="6">
        <v>2417</v>
      </c>
      <c r="T151" s="6" t="s">
        <v>43</v>
      </c>
      <c r="U151" s="6" t="s">
        <v>88</v>
      </c>
      <c r="V151" s="6" t="s">
        <v>178</v>
      </c>
      <c r="W151" s="6" t="s">
        <v>1012</v>
      </c>
      <c r="Y151" s="6" t="s">
        <v>1013</v>
      </c>
      <c r="Z151" s="6" t="s">
        <v>1014</v>
      </c>
      <c r="AB151" s="6" t="s">
        <v>1015</v>
      </c>
      <c r="AC151" s="6">
        <v>139</v>
      </c>
      <c r="AD151" s="6">
        <v>116.95</v>
      </c>
      <c r="AF151" s="6" t="s">
        <v>42</v>
      </c>
      <c r="AG151" s="6" t="s">
        <v>42</v>
      </c>
      <c r="AI151" s="6" t="str">
        <f>HYPERLINK("https://doi.org/10.1515/9783110448825")</f>
        <v>https://doi.org/10.1515/9783110448825</v>
      </c>
      <c r="AK151" s="6" t="s">
        <v>51</v>
      </c>
    </row>
    <row r="152" spans="1:37" s="6" customFormat="1" x14ac:dyDescent="0.3">
      <c r="A152" s="6">
        <v>512805</v>
      </c>
      <c r="B152" s="7">
        <v>9781400870530</v>
      </c>
      <c r="C152" s="7"/>
      <c r="D152" s="7"/>
      <c r="F152" s="6" t="s">
        <v>1016</v>
      </c>
      <c r="G152" s="6" t="s">
        <v>1017</v>
      </c>
      <c r="H152" s="6" t="s">
        <v>1018</v>
      </c>
      <c r="J152" s="6">
        <v>1</v>
      </c>
      <c r="K152" s="6" t="s">
        <v>97</v>
      </c>
      <c r="L152" s="9" t="s">
        <v>1019</v>
      </c>
      <c r="M152" s="6" t="s">
        <v>55</v>
      </c>
      <c r="N152" s="8">
        <v>42071</v>
      </c>
      <c r="O152" s="6">
        <v>1977</v>
      </c>
      <c r="P152" s="6">
        <v>440</v>
      </c>
      <c r="R152" s="6">
        <v>10</v>
      </c>
      <c r="T152" s="6" t="s">
        <v>43</v>
      </c>
      <c r="U152" s="6" t="s">
        <v>44</v>
      </c>
      <c r="V152" s="6" t="s">
        <v>56</v>
      </c>
      <c r="W152" s="6" t="s">
        <v>1020</v>
      </c>
      <c r="Y152" s="6" t="s">
        <v>1021</v>
      </c>
      <c r="AC152" s="6">
        <v>450</v>
      </c>
      <c r="AF152" s="6" t="s">
        <v>42</v>
      </c>
      <c r="AI152" s="6" t="str">
        <f>HYPERLINK("https://doi.org/10.1515/9781400870530")</f>
        <v>https://doi.org/10.1515/9781400870530</v>
      </c>
      <c r="AK152" s="6" t="s">
        <v>51</v>
      </c>
    </row>
    <row r="153" spans="1:37" s="6" customFormat="1" x14ac:dyDescent="0.3">
      <c r="A153" s="6">
        <v>526435</v>
      </c>
      <c r="B153" s="7">
        <v>9783110531183</v>
      </c>
      <c r="C153" s="7">
        <v>9783110530803</v>
      </c>
      <c r="D153" s="7"/>
      <c r="F153" s="6" t="s">
        <v>1022</v>
      </c>
      <c r="G153" s="6" t="s">
        <v>1023</v>
      </c>
      <c r="H153" s="6" t="s">
        <v>1024</v>
      </c>
      <c r="J153" s="6">
        <v>1</v>
      </c>
      <c r="M153" s="6" t="s">
        <v>41</v>
      </c>
      <c r="N153" s="8">
        <v>42989</v>
      </c>
      <c r="O153" s="6">
        <v>2017</v>
      </c>
      <c r="P153" s="6">
        <v>190</v>
      </c>
      <c r="Q153" s="6">
        <v>60</v>
      </c>
      <c r="S153" s="6">
        <v>2417</v>
      </c>
      <c r="T153" s="6" t="s">
        <v>43</v>
      </c>
      <c r="U153" s="6" t="s">
        <v>88</v>
      </c>
      <c r="V153" s="6" t="s">
        <v>505</v>
      </c>
      <c r="W153" s="6" t="s">
        <v>1025</v>
      </c>
      <c r="Y153" s="6" t="s">
        <v>1026</v>
      </c>
      <c r="AA153" s="6" t="s">
        <v>1027</v>
      </c>
      <c r="AB153" s="6" t="s">
        <v>1028</v>
      </c>
      <c r="AC153" s="6">
        <v>139</v>
      </c>
      <c r="AD153" s="6">
        <v>119.95</v>
      </c>
      <c r="AF153" s="6" t="s">
        <v>42</v>
      </c>
      <c r="AG153" s="6" t="s">
        <v>42</v>
      </c>
      <c r="AI153" s="6" t="str">
        <f>HYPERLINK("https://doi.org/10.1515/9783110531183")</f>
        <v>https://doi.org/10.1515/9783110531183</v>
      </c>
      <c r="AK153" s="6" t="s">
        <v>51</v>
      </c>
    </row>
    <row r="154" spans="1:37" s="6" customFormat="1" x14ac:dyDescent="0.3">
      <c r="A154" s="6">
        <v>540814</v>
      </c>
      <c r="B154" s="7">
        <v>9780674981928</v>
      </c>
      <c r="C154" s="7"/>
      <c r="D154" s="7"/>
      <c r="F154" s="6" t="s">
        <v>1029</v>
      </c>
      <c r="G154" s="6" t="s">
        <v>1030</v>
      </c>
      <c r="H154" s="6" t="s">
        <v>1031</v>
      </c>
      <c r="J154" s="6">
        <v>1</v>
      </c>
      <c r="M154" s="6" t="s">
        <v>221</v>
      </c>
      <c r="N154" s="8">
        <v>43108</v>
      </c>
      <c r="O154" s="6">
        <v>2018</v>
      </c>
      <c r="P154" s="6">
        <v>424</v>
      </c>
      <c r="R154" s="6">
        <v>10</v>
      </c>
      <c r="T154" s="6" t="s">
        <v>43</v>
      </c>
      <c r="U154" s="6" t="s">
        <v>289</v>
      </c>
      <c r="V154" s="6" t="s">
        <v>933</v>
      </c>
      <c r="W154" s="6" t="s">
        <v>1032</v>
      </c>
      <c r="Y154" s="6" t="s">
        <v>1033</v>
      </c>
      <c r="Z154" s="6" t="s">
        <v>1034</v>
      </c>
      <c r="AA154" s="6" t="s">
        <v>1035</v>
      </c>
      <c r="AC154" s="6">
        <v>138</v>
      </c>
      <c r="AF154" s="6" t="s">
        <v>42</v>
      </c>
      <c r="AI154" s="6" t="str">
        <f>HYPERLINK("https://doi.org/10.4159/9780674981928?locatt=mode:legacy")</f>
        <v>https://doi.org/10.4159/9780674981928?locatt=mode:legacy</v>
      </c>
      <c r="AK154" s="6" t="s">
        <v>51</v>
      </c>
    </row>
    <row r="155" spans="1:37" s="6" customFormat="1" x14ac:dyDescent="0.3">
      <c r="A155" s="6">
        <v>626854</v>
      </c>
      <c r="B155" s="7">
        <v>9781487541620</v>
      </c>
      <c r="C155" s="7"/>
      <c r="D155" s="7"/>
      <c r="F155" s="6" t="s">
        <v>1036</v>
      </c>
      <c r="G155" s="6" t="s">
        <v>1037</v>
      </c>
      <c r="H155" s="6" t="s">
        <v>1038</v>
      </c>
      <c r="J155" s="6">
        <v>1</v>
      </c>
      <c r="M155" s="6" t="s">
        <v>114</v>
      </c>
      <c r="N155" s="8">
        <v>44621</v>
      </c>
      <c r="O155" s="6">
        <v>2022</v>
      </c>
      <c r="P155" s="6">
        <v>264</v>
      </c>
      <c r="R155" s="6">
        <v>10</v>
      </c>
      <c r="T155" s="6" t="s">
        <v>43</v>
      </c>
      <c r="U155" s="6" t="s">
        <v>44</v>
      </c>
      <c r="V155" s="6" t="s">
        <v>56</v>
      </c>
      <c r="W155" s="6" t="s">
        <v>1039</v>
      </c>
      <c r="Y155" s="6" t="s">
        <v>1040</v>
      </c>
      <c r="Z155" s="6" t="s">
        <v>1041</v>
      </c>
      <c r="AA155" s="6" t="s">
        <v>1042</v>
      </c>
      <c r="AB155" s="6" t="s">
        <v>1043</v>
      </c>
      <c r="AC155" s="6">
        <v>208.95</v>
      </c>
      <c r="AF155" s="6" t="s">
        <v>42</v>
      </c>
      <c r="AI155" s="6" t="str">
        <f>HYPERLINK("https://doi.org/10.3138/9781487541620")</f>
        <v>https://doi.org/10.3138/9781487541620</v>
      </c>
      <c r="AK155" s="6" t="s">
        <v>51</v>
      </c>
    </row>
    <row r="156" spans="1:37" s="6" customFormat="1" x14ac:dyDescent="0.3">
      <c r="A156" s="6">
        <v>309448</v>
      </c>
      <c r="B156" s="7">
        <v>9783486810424</v>
      </c>
      <c r="C156" s="7">
        <v>9783486258851</v>
      </c>
      <c r="D156" s="7"/>
      <c r="F156" s="6" t="s">
        <v>1044</v>
      </c>
      <c r="H156" s="6" t="s">
        <v>1045</v>
      </c>
      <c r="J156" s="6">
        <v>1</v>
      </c>
      <c r="M156" s="6" t="s">
        <v>1046</v>
      </c>
      <c r="N156" s="8">
        <v>42073</v>
      </c>
      <c r="O156" s="6">
        <v>2002</v>
      </c>
      <c r="P156" s="6">
        <v>421</v>
      </c>
      <c r="R156" s="6">
        <v>10</v>
      </c>
      <c r="S156" s="6">
        <v>2417</v>
      </c>
      <c r="T156" s="6" t="s">
        <v>43</v>
      </c>
      <c r="U156" s="6" t="s">
        <v>76</v>
      </c>
      <c r="V156" s="6" t="s">
        <v>349</v>
      </c>
      <c r="W156" s="6" t="s">
        <v>1047</v>
      </c>
      <c r="Y156" s="6" t="s">
        <v>1048</v>
      </c>
      <c r="AA156" s="6" t="s">
        <v>1049</v>
      </c>
      <c r="AC156" s="6">
        <v>159</v>
      </c>
      <c r="AD156" s="6">
        <v>119.95</v>
      </c>
      <c r="AF156" s="6" t="s">
        <v>42</v>
      </c>
      <c r="AG156" s="6" t="s">
        <v>42</v>
      </c>
      <c r="AI156" s="6" t="str">
        <f>HYPERLINK("https://doi.org/10.1515/9783486810424")</f>
        <v>https://doi.org/10.1515/9783486810424</v>
      </c>
      <c r="AK156" s="6" t="s">
        <v>51</v>
      </c>
    </row>
    <row r="157" spans="1:37" s="6" customFormat="1" x14ac:dyDescent="0.3">
      <c r="A157" s="6">
        <v>514575</v>
      </c>
      <c r="B157" s="7">
        <v>9783110448412</v>
      </c>
      <c r="C157" s="7"/>
      <c r="D157" s="7">
        <v>9783110446159</v>
      </c>
      <c r="F157" s="6" t="s">
        <v>1050</v>
      </c>
      <c r="I157" s="6" t="s">
        <v>714</v>
      </c>
      <c r="J157" s="6">
        <v>1</v>
      </c>
      <c r="K157" s="6" t="s">
        <v>464</v>
      </c>
      <c r="L157" s="9" t="s">
        <v>604</v>
      </c>
      <c r="M157" s="6" t="s">
        <v>80</v>
      </c>
      <c r="N157" s="8">
        <v>42800</v>
      </c>
      <c r="O157" s="6">
        <v>2017</v>
      </c>
      <c r="P157" s="6">
        <v>113</v>
      </c>
      <c r="Q157" s="6">
        <v>72</v>
      </c>
      <c r="S157" s="6">
        <v>2417</v>
      </c>
      <c r="T157" s="6" t="s">
        <v>43</v>
      </c>
      <c r="U157" s="6" t="s">
        <v>76</v>
      </c>
      <c r="V157" s="6" t="s">
        <v>192</v>
      </c>
      <c r="W157" s="6" t="s">
        <v>1051</v>
      </c>
      <c r="Y157" s="6" t="s">
        <v>1052</v>
      </c>
      <c r="AB157" s="6" t="s">
        <v>718</v>
      </c>
      <c r="AC157" s="6">
        <v>139</v>
      </c>
      <c r="AE157" s="6">
        <v>74.95</v>
      </c>
      <c r="AF157" s="6" t="s">
        <v>42</v>
      </c>
      <c r="AH157" s="6" t="s">
        <v>42</v>
      </c>
      <c r="AI157" s="6" t="str">
        <f>HYPERLINK("https://doi.org/10.1515/9783110448412")</f>
        <v>https://doi.org/10.1515/9783110448412</v>
      </c>
      <c r="AK157" s="6" t="s">
        <v>51</v>
      </c>
    </row>
    <row r="158" spans="1:37" s="6" customFormat="1" x14ac:dyDescent="0.3">
      <c r="A158" s="6">
        <v>497878</v>
      </c>
      <c r="B158" s="7">
        <v>9781501501265</v>
      </c>
      <c r="C158" s="7">
        <v>9781501510410</v>
      </c>
      <c r="D158" s="7">
        <v>9781501526664</v>
      </c>
      <c r="F158" s="6" t="s">
        <v>1053</v>
      </c>
      <c r="I158" s="6" t="s">
        <v>1054</v>
      </c>
      <c r="J158" s="6">
        <v>1</v>
      </c>
      <c r="K158" s="6" t="s">
        <v>814</v>
      </c>
      <c r="L158" s="9" t="s">
        <v>1055</v>
      </c>
      <c r="M158" s="6" t="s">
        <v>41</v>
      </c>
      <c r="N158" s="8">
        <v>43871</v>
      </c>
      <c r="O158" s="6">
        <v>2020</v>
      </c>
      <c r="P158" s="6">
        <v>214</v>
      </c>
      <c r="Q158" s="6">
        <v>77</v>
      </c>
      <c r="R158" s="6">
        <v>10</v>
      </c>
      <c r="S158" s="6">
        <v>2320</v>
      </c>
      <c r="T158" s="6" t="s">
        <v>43</v>
      </c>
      <c r="U158" s="6" t="s">
        <v>44</v>
      </c>
      <c r="V158" s="6" t="s">
        <v>56</v>
      </c>
      <c r="W158" s="6" t="s">
        <v>1056</v>
      </c>
      <c r="Y158" s="6" t="s">
        <v>1057</v>
      </c>
      <c r="Z158" s="6" t="s">
        <v>1058</v>
      </c>
      <c r="AB158" s="6" t="s">
        <v>1059</v>
      </c>
      <c r="AC158" s="6">
        <v>139</v>
      </c>
      <c r="AD158" s="6">
        <v>69.95</v>
      </c>
      <c r="AE158" s="6">
        <v>24.95</v>
      </c>
      <c r="AF158" s="6" t="s">
        <v>42</v>
      </c>
      <c r="AG158" s="6" t="s">
        <v>42</v>
      </c>
      <c r="AH158" s="6" t="s">
        <v>42</v>
      </c>
      <c r="AI158" s="6" t="str">
        <f>HYPERLINK("https://doi.org/10.1515/9781501501265")</f>
        <v>https://doi.org/10.1515/9781501501265</v>
      </c>
      <c r="AK158" s="6" t="s">
        <v>51</v>
      </c>
    </row>
    <row r="159" spans="1:37" s="6" customFormat="1" x14ac:dyDescent="0.3">
      <c r="A159" s="6">
        <v>524675</v>
      </c>
      <c r="B159" s="7">
        <v>9783110520101</v>
      </c>
      <c r="C159" s="7">
        <v>9783110519365</v>
      </c>
      <c r="D159" s="7"/>
      <c r="F159" s="6" t="s">
        <v>1060</v>
      </c>
      <c r="G159" s="6" t="s">
        <v>1061</v>
      </c>
      <c r="H159" s="6" t="s">
        <v>1062</v>
      </c>
      <c r="J159" s="6">
        <v>1</v>
      </c>
      <c r="M159" s="6" t="s">
        <v>41</v>
      </c>
      <c r="N159" s="8">
        <v>43059</v>
      </c>
      <c r="O159" s="6">
        <v>2018</v>
      </c>
      <c r="P159" s="6">
        <v>222</v>
      </c>
      <c r="Q159" s="6">
        <v>65</v>
      </c>
      <c r="S159" s="6">
        <v>2417</v>
      </c>
      <c r="T159" s="6" t="s">
        <v>43</v>
      </c>
      <c r="U159" s="6" t="s">
        <v>88</v>
      </c>
      <c r="V159" s="6" t="s">
        <v>89</v>
      </c>
      <c r="W159" s="6" t="s">
        <v>1063</v>
      </c>
      <c r="Y159" s="6" t="s">
        <v>1064</v>
      </c>
      <c r="Z159" s="6" t="s">
        <v>1065</v>
      </c>
      <c r="AB159" s="6" t="s">
        <v>1066</v>
      </c>
      <c r="AC159" s="6">
        <v>139</v>
      </c>
      <c r="AD159" s="6">
        <v>134.94999999999999</v>
      </c>
      <c r="AF159" s="6" t="s">
        <v>42</v>
      </c>
      <c r="AG159" s="6" t="s">
        <v>42</v>
      </c>
      <c r="AI159" s="6" t="str">
        <f>HYPERLINK("https://doi.org/10.1515/9783110520101")</f>
        <v>https://doi.org/10.1515/9783110520101</v>
      </c>
      <c r="AK159" s="6" t="s">
        <v>51</v>
      </c>
    </row>
    <row r="160" spans="1:37" s="6" customFormat="1" x14ac:dyDescent="0.3">
      <c r="A160" s="6">
        <v>604277</v>
      </c>
      <c r="B160" s="7">
        <v>9780271088259</v>
      </c>
      <c r="C160" s="7"/>
      <c r="D160" s="7"/>
      <c r="F160" s="6" t="s">
        <v>1067</v>
      </c>
      <c r="G160" s="6" t="s">
        <v>1068</v>
      </c>
      <c r="H160" s="6" t="s">
        <v>1069</v>
      </c>
      <c r="J160" s="6">
        <v>1</v>
      </c>
      <c r="K160" s="6" t="s">
        <v>1070</v>
      </c>
      <c r="L160" s="9" t="s">
        <v>1071</v>
      </c>
      <c r="M160" s="6" t="s">
        <v>1072</v>
      </c>
      <c r="N160" s="8">
        <v>44187</v>
      </c>
      <c r="O160" s="6">
        <v>2020</v>
      </c>
      <c r="P160" s="6">
        <v>200</v>
      </c>
      <c r="R160" s="6">
        <v>10</v>
      </c>
      <c r="T160" s="6" t="s">
        <v>43</v>
      </c>
      <c r="U160" s="6" t="s">
        <v>44</v>
      </c>
      <c r="V160" s="6" t="s">
        <v>56</v>
      </c>
      <c r="W160" s="6" t="s">
        <v>1073</v>
      </c>
      <c r="Y160" s="6" t="s">
        <v>1074</v>
      </c>
      <c r="AA160" s="6" t="s">
        <v>1075</v>
      </c>
      <c r="AB160" s="6" t="s">
        <v>1076</v>
      </c>
      <c r="AC160" s="6">
        <v>187.95</v>
      </c>
      <c r="AF160" s="6" t="s">
        <v>42</v>
      </c>
      <c r="AI160" s="6" t="str">
        <f>HYPERLINK("https://doi.org/10.1515/9780271088259")</f>
        <v>https://doi.org/10.1515/9780271088259</v>
      </c>
      <c r="AK160" s="6" t="s">
        <v>51</v>
      </c>
    </row>
    <row r="161" spans="1:37" s="6" customFormat="1" x14ac:dyDescent="0.3">
      <c r="A161" s="6">
        <v>518358</v>
      </c>
      <c r="B161" s="7">
        <v>9783110471847</v>
      </c>
      <c r="C161" s="7">
        <v>9783110469417</v>
      </c>
      <c r="D161" s="7"/>
      <c r="F161" s="6" t="s">
        <v>1077</v>
      </c>
      <c r="H161" s="6" t="s">
        <v>1078</v>
      </c>
      <c r="J161" s="6">
        <v>1</v>
      </c>
      <c r="M161" s="6" t="s">
        <v>41</v>
      </c>
      <c r="N161" s="8">
        <v>44760</v>
      </c>
      <c r="O161" s="6">
        <v>2022</v>
      </c>
      <c r="P161" s="6">
        <v>429</v>
      </c>
      <c r="Q161" s="6">
        <v>20</v>
      </c>
      <c r="S161" s="6">
        <v>2417</v>
      </c>
      <c r="T161" s="6" t="s">
        <v>43</v>
      </c>
      <c r="U161" s="6" t="s">
        <v>76</v>
      </c>
      <c r="V161" s="6" t="s">
        <v>156</v>
      </c>
      <c r="W161" s="6" t="s">
        <v>1079</v>
      </c>
      <c r="Y161" s="6" t="s">
        <v>1080</v>
      </c>
      <c r="Z161" s="6" t="s">
        <v>1081</v>
      </c>
      <c r="AB161" s="6" t="s">
        <v>1082</v>
      </c>
      <c r="AC161" s="6">
        <v>139</v>
      </c>
      <c r="AD161" s="6">
        <v>139.94999999999999</v>
      </c>
      <c r="AF161" s="6" t="s">
        <v>42</v>
      </c>
      <c r="AG161" s="6" t="s">
        <v>42</v>
      </c>
      <c r="AI161" s="6" t="str">
        <f>HYPERLINK("https://doi.org/10.1515/9783110471847")</f>
        <v>https://doi.org/10.1515/9783110471847</v>
      </c>
      <c r="AK161" s="6" t="s">
        <v>51</v>
      </c>
    </row>
    <row r="162" spans="1:37" s="6" customFormat="1" x14ac:dyDescent="0.3">
      <c r="A162" s="6">
        <v>514576</v>
      </c>
      <c r="B162" s="7">
        <v>9783110448399</v>
      </c>
      <c r="C162" s="7"/>
      <c r="D162" s="7">
        <v>9783110446166</v>
      </c>
      <c r="F162" s="6" t="s">
        <v>823</v>
      </c>
      <c r="I162" s="6" t="s">
        <v>1083</v>
      </c>
      <c r="J162" s="6">
        <v>1</v>
      </c>
      <c r="K162" s="6" t="s">
        <v>464</v>
      </c>
      <c r="L162" s="9" t="s">
        <v>138</v>
      </c>
      <c r="M162" s="6" t="s">
        <v>80</v>
      </c>
      <c r="N162" s="8">
        <v>42814</v>
      </c>
      <c r="O162" s="6">
        <v>2017</v>
      </c>
      <c r="P162" s="6">
        <v>129</v>
      </c>
      <c r="Q162" s="6">
        <v>47</v>
      </c>
      <c r="S162" s="6">
        <v>2417</v>
      </c>
      <c r="T162" s="6" t="s">
        <v>43</v>
      </c>
      <c r="U162" s="6" t="s">
        <v>76</v>
      </c>
      <c r="V162" s="6" t="s">
        <v>192</v>
      </c>
      <c r="W162" s="6" t="s">
        <v>1084</v>
      </c>
      <c r="Y162" s="6" t="s">
        <v>1085</v>
      </c>
      <c r="AB162" s="6" t="s">
        <v>827</v>
      </c>
      <c r="AC162" s="6">
        <v>139</v>
      </c>
      <c r="AE162" s="6">
        <v>74.95</v>
      </c>
      <c r="AF162" s="6" t="s">
        <v>42</v>
      </c>
      <c r="AH162" s="6" t="s">
        <v>42</v>
      </c>
      <c r="AI162" s="6" t="str">
        <f>HYPERLINK("https://doi.org/10.1515/9783110448399")</f>
        <v>https://doi.org/10.1515/9783110448399</v>
      </c>
      <c r="AK162" s="6" t="s">
        <v>51</v>
      </c>
    </row>
    <row r="163" spans="1:37" s="6" customFormat="1" x14ac:dyDescent="0.3">
      <c r="A163" s="6">
        <v>527384</v>
      </c>
      <c r="B163" s="7">
        <v>9783110537680</v>
      </c>
      <c r="C163" s="7">
        <v>9783110536232</v>
      </c>
      <c r="D163" s="7"/>
      <c r="F163" s="6" t="s">
        <v>937</v>
      </c>
      <c r="G163" s="6" t="s">
        <v>1086</v>
      </c>
      <c r="I163" s="6" t="s">
        <v>1087</v>
      </c>
      <c r="J163" s="6">
        <v>1</v>
      </c>
      <c r="M163" s="6" t="s">
        <v>41</v>
      </c>
      <c r="N163" s="8">
        <v>43018</v>
      </c>
      <c r="O163" s="6">
        <v>2017</v>
      </c>
      <c r="P163" s="6">
        <v>228</v>
      </c>
      <c r="Q163" s="6">
        <v>112</v>
      </c>
      <c r="S163" s="6">
        <v>2417</v>
      </c>
      <c r="T163" s="6" t="s">
        <v>43</v>
      </c>
      <c r="U163" s="6" t="s">
        <v>76</v>
      </c>
      <c r="V163" s="6" t="s">
        <v>349</v>
      </c>
      <c r="W163" s="6" t="s">
        <v>1088</v>
      </c>
      <c r="Y163" s="6" t="s">
        <v>1089</v>
      </c>
      <c r="AB163" s="6" t="s">
        <v>1090</v>
      </c>
      <c r="AC163" s="6">
        <v>139</v>
      </c>
      <c r="AD163" s="6">
        <v>109.95</v>
      </c>
      <c r="AF163" s="6" t="s">
        <v>42</v>
      </c>
      <c r="AG163" s="6" t="s">
        <v>42</v>
      </c>
      <c r="AI163" s="6" t="str">
        <f>HYPERLINK("https://doi.org/10.1515/9783110537680")</f>
        <v>https://doi.org/10.1515/9783110537680</v>
      </c>
      <c r="AK163" s="6" t="s">
        <v>51</v>
      </c>
    </row>
    <row r="164" spans="1:37" s="6" customFormat="1" x14ac:dyDescent="0.3">
      <c r="A164" s="6">
        <v>112880</v>
      </c>
      <c r="B164" s="7">
        <v>9783111542683</v>
      </c>
      <c r="C164" s="7">
        <v>9783111174549</v>
      </c>
      <c r="D164" s="7"/>
      <c r="F164" s="6" t="s">
        <v>190</v>
      </c>
      <c r="H164" s="6" t="s">
        <v>1091</v>
      </c>
      <c r="J164" s="6">
        <v>2</v>
      </c>
      <c r="M164" s="6" t="s">
        <v>41</v>
      </c>
      <c r="N164" s="8">
        <v>42247</v>
      </c>
      <c r="O164" s="6">
        <v>1991</v>
      </c>
      <c r="P164" s="6">
        <v>264</v>
      </c>
      <c r="Q164" s="6">
        <v>137</v>
      </c>
      <c r="R164" s="6">
        <v>10</v>
      </c>
      <c r="S164" s="6">
        <v>2320</v>
      </c>
      <c r="T164" s="6" t="s">
        <v>43</v>
      </c>
      <c r="U164" s="6" t="s">
        <v>76</v>
      </c>
      <c r="V164" s="6" t="s">
        <v>192</v>
      </c>
      <c r="W164" s="6" t="s">
        <v>1092</v>
      </c>
      <c r="Z164" s="6" t="s">
        <v>1093</v>
      </c>
      <c r="AC164" s="6">
        <v>159</v>
      </c>
      <c r="AD164" s="6">
        <v>109.95</v>
      </c>
      <c r="AF164" s="6" t="s">
        <v>42</v>
      </c>
      <c r="AG164" s="6" t="s">
        <v>42</v>
      </c>
      <c r="AI164" s="6" t="str">
        <f>HYPERLINK("https://doi.org/10.1515/9783111542683")</f>
        <v>https://doi.org/10.1515/9783111542683</v>
      </c>
      <c r="AK164" s="6" t="s">
        <v>51</v>
      </c>
    </row>
    <row r="165" spans="1:37" s="6" customFormat="1" x14ac:dyDescent="0.3">
      <c r="A165" s="6">
        <v>534054</v>
      </c>
      <c r="B165" s="7">
        <v>9783110562828</v>
      </c>
      <c r="C165" s="7">
        <v>9783110561456</v>
      </c>
      <c r="D165" s="7"/>
      <c r="F165" s="6" t="s">
        <v>1094</v>
      </c>
      <c r="H165" s="6" t="s">
        <v>1095</v>
      </c>
      <c r="J165" s="6">
        <v>1</v>
      </c>
      <c r="M165" s="6" t="s">
        <v>41</v>
      </c>
      <c r="N165" s="8">
        <v>44067</v>
      </c>
      <c r="O165" s="6">
        <v>2020</v>
      </c>
      <c r="P165" s="6">
        <v>376</v>
      </c>
      <c r="Q165" s="6">
        <v>123</v>
      </c>
      <c r="S165" s="6">
        <v>2417</v>
      </c>
      <c r="T165" s="6" t="s">
        <v>43</v>
      </c>
      <c r="U165" s="6" t="s">
        <v>76</v>
      </c>
      <c r="V165" s="6" t="s">
        <v>178</v>
      </c>
      <c r="W165" s="6" t="s">
        <v>1096</v>
      </c>
      <c r="Y165" s="6" t="s">
        <v>1097</v>
      </c>
      <c r="AA165" s="6" t="s">
        <v>1098</v>
      </c>
      <c r="AB165" s="6" t="s">
        <v>1099</v>
      </c>
      <c r="AC165" s="6">
        <v>139</v>
      </c>
      <c r="AD165" s="6">
        <v>139.94999999999999</v>
      </c>
      <c r="AF165" s="6" t="s">
        <v>42</v>
      </c>
      <c r="AG165" s="6" t="s">
        <v>42</v>
      </c>
      <c r="AI165" s="6" t="str">
        <f>HYPERLINK("https://doi.org/10.1515/9783110562828")</f>
        <v>https://doi.org/10.1515/9783110562828</v>
      </c>
      <c r="AK165" s="6" t="s">
        <v>51</v>
      </c>
    </row>
    <row r="166" spans="1:37" s="6" customFormat="1" x14ac:dyDescent="0.3">
      <c r="A166" s="6">
        <v>560979</v>
      </c>
      <c r="B166" s="7">
        <v>9783110666366</v>
      </c>
      <c r="C166" s="7"/>
      <c r="D166" s="7">
        <v>9783110665819</v>
      </c>
      <c r="E166" s="6" t="s">
        <v>36</v>
      </c>
      <c r="F166" s="6" t="s">
        <v>1100</v>
      </c>
      <c r="G166" s="6" t="s">
        <v>1101</v>
      </c>
      <c r="I166" s="6" t="s">
        <v>1102</v>
      </c>
      <c r="J166" s="6">
        <v>1</v>
      </c>
      <c r="K166" s="6" t="s">
        <v>40</v>
      </c>
      <c r="M166" s="6" t="s">
        <v>41</v>
      </c>
      <c r="N166" s="8">
        <v>44341</v>
      </c>
      <c r="O166" s="6">
        <v>2021</v>
      </c>
      <c r="P166" s="6">
        <v>146</v>
      </c>
      <c r="Q166" s="6">
        <v>88</v>
      </c>
      <c r="S166" s="6">
        <v>2417</v>
      </c>
      <c r="T166" s="6" t="s">
        <v>43</v>
      </c>
      <c r="U166" s="6" t="s">
        <v>76</v>
      </c>
      <c r="V166" s="6" t="s">
        <v>192</v>
      </c>
      <c r="W166" s="6" t="s">
        <v>1103</v>
      </c>
      <c r="X166" s="6" t="s">
        <v>47</v>
      </c>
      <c r="Y166" s="6" t="s">
        <v>1104</v>
      </c>
      <c r="AB166" s="6" t="s">
        <v>1105</v>
      </c>
      <c r="AC166" s="6">
        <v>249</v>
      </c>
      <c r="AE166" s="6">
        <v>54.95</v>
      </c>
      <c r="AF166" s="6" t="s">
        <v>42</v>
      </c>
      <c r="AH166" s="6" t="s">
        <v>42</v>
      </c>
      <c r="AI166" s="6" t="str">
        <f>HYPERLINK("https://doi.org/10.1515/9783110666366")</f>
        <v>https://doi.org/10.1515/9783110666366</v>
      </c>
      <c r="AK166" s="6" t="s">
        <v>51</v>
      </c>
    </row>
    <row r="167" spans="1:37" s="6" customFormat="1" x14ac:dyDescent="0.3">
      <c r="A167" s="6">
        <v>565065</v>
      </c>
      <c r="B167" s="7">
        <v>9780813550879</v>
      </c>
      <c r="C167" s="7"/>
      <c r="D167" s="7"/>
      <c r="F167" s="6" t="s">
        <v>1106</v>
      </c>
      <c r="G167" s="6" t="s">
        <v>1107</v>
      </c>
      <c r="H167" s="6" t="s">
        <v>1108</v>
      </c>
      <c r="J167" s="6">
        <v>1</v>
      </c>
      <c r="K167" s="6" t="s">
        <v>1109</v>
      </c>
      <c r="M167" s="6" t="s">
        <v>104</v>
      </c>
      <c r="N167" s="8">
        <v>40735</v>
      </c>
      <c r="O167" s="6">
        <v>2011</v>
      </c>
      <c r="P167" s="6">
        <v>208</v>
      </c>
      <c r="R167" s="6">
        <v>10</v>
      </c>
      <c r="T167" s="6" t="s">
        <v>43</v>
      </c>
      <c r="U167" s="6" t="s">
        <v>44</v>
      </c>
      <c r="V167" s="6" t="s">
        <v>56</v>
      </c>
      <c r="W167" s="6" t="s">
        <v>1110</v>
      </c>
      <c r="Y167" s="6" t="s">
        <v>1111</v>
      </c>
      <c r="Z167" s="6" t="s">
        <v>1112</v>
      </c>
      <c r="AA167" s="6" t="s">
        <v>1113</v>
      </c>
      <c r="AB167" s="6" t="s">
        <v>1114</v>
      </c>
      <c r="AC167" s="6">
        <v>266.95</v>
      </c>
      <c r="AF167" s="6" t="s">
        <v>42</v>
      </c>
      <c r="AI167" s="6" t="str">
        <f>HYPERLINK("https://doi.org/10.36019/9780813550879")</f>
        <v>https://doi.org/10.36019/9780813550879</v>
      </c>
      <c r="AK167" s="6" t="s">
        <v>51</v>
      </c>
    </row>
    <row r="168" spans="1:37" s="6" customFormat="1" x14ac:dyDescent="0.3">
      <c r="A168" s="6">
        <v>512858</v>
      </c>
      <c r="B168" s="7">
        <v>9781400871070</v>
      </c>
      <c r="C168" s="7"/>
      <c r="D168" s="7"/>
      <c r="F168" s="6" t="s">
        <v>1115</v>
      </c>
      <c r="G168" s="6" t="s">
        <v>1116</v>
      </c>
      <c r="H168" s="6" t="s">
        <v>1117</v>
      </c>
      <c r="J168" s="6">
        <v>1</v>
      </c>
      <c r="K168" s="6" t="s">
        <v>97</v>
      </c>
      <c r="L168" s="9" t="s">
        <v>1118</v>
      </c>
      <c r="M168" s="6" t="s">
        <v>55</v>
      </c>
      <c r="N168" s="8">
        <v>42071</v>
      </c>
      <c r="O168" s="6">
        <v>1977</v>
      </c>
      <c r="P168" s="6">
        <v>332</v>
      </c>
      <c r="R168" s="6">
        <v>10</v>
      </c>
      <c r="T168" s="6" t="s">
        <v>43</v>
      </c>
      <c r="U168" s="6" t="s">
        <v>44</v>
      </c>
      <c r="V168" s="6" t="s">
        <v>56</v>
      </c>
      <c r="W168" s="6" t="s">
        <v>950</v>
      </c>
      <c r="Y168" s="6" t="s">
        <v>1119</v>
      </c>
      <c r="AC168" s="6">
        <v>210</v>
      </c>
      <c r="AF168" s="6" t="s">
        <v>42</v>
      </c>
      <c r="AI168" s="6" t="str">
        <f>HYPERLINK("https://doi.org/10.1515/9781400871070")</f>
        <v>https://doi.org/10.1515/9781400871070</v>
      </c>
      <c r="AK168" s="6" t="s">
        <v>51</v>
      </c>
    </row>
    <row r="169" spans="1:37" s="6" customFormat="1" x14ac:dyDescent="0.3">
      <c r="A169" s="6">
        <v>602968</v>
      </c>
      <c r="B169" s="7">
        <v>9781501761003</v>
      </c>
      <c r="C169" s="7"/>
      <c r="D169" s="7"/>
      <c r="F169" s="6" t="s">
        <v>1120</v>
      </c>
      <c r="G169" s="6" t="s">
        <v>1121</v>
      </c>
      <c r="I169" s="6" t="s">
        <v>1122</v>
      </c>
      <c r="J169" s="6">
        <v>1</v>
      </c>
      <c r="M169" s="6" t="s">
        <v>334</v>
      </c>
      <c r="N169" s="8">
        <v>44576</v>
      </c>
      <c r="O169" s="6">
        <v>2022</v>
      </c>
      <c r="P169" s="6">
        <v>318</v>
      </c>
      <c r="Q169" s="6">
        <v>5</v>
      </c>
      <c r="R169" s="6">
        <v>283.5</v>
      </c>
      <c r="T169" s="6" t="s">
        <v>43</v>
      </c>
      <c r="U169" s="6" t="s">
        <v>44</v>
      </c>
      <c r="V169" s="6" t="s">
        <v>56</v>
      </c>
      <c r="W169" s="6" t="s">
        <v>1123</v>
      </c>
      <c r="Y169" s="6" t="s">
        <v>1124</v>
      </c>
      <c r="Z169" s="6" t="s">
        <v>1125</v>
      </c>
      <c r="AA169" s="6" t="s">
        <v>1126</v>
      </c>
      <c r="AB169" s="6" t="s">
        <v>1127</v>
      </c>
      <c r="AC169" s="6">
        <v>130.94999999999999</v>
      </c>
      <c r="AF169" s="6" t="s">
        <v>42</v>
      </c>
      <c r="AI169" s="6" t="str">
        <f>HYPERLINK("https://doi.org/10.1515/9781501761003?locatt=mode:legacy")</f>
        <v>https://doi.org/10.1515/9781501761003?locatt=mode:legacy</v>
      </c>
      <c r="AK169" s="6" t="s">
        <v>51</v>
      </c>
    </row>
    <row r="170" spans="1:37" s="6" customFormat="1" x14ac:dyDescent="0.3">
      <c r="A170" s="6">
        <v>518261</v>
      </c>
      <c r="B170" s="7">
        <v>9783110470529</v>
      </c>
      <c r="C170" s="7"/>
      <c r="D170" s="7">
        <v>9783110468205</v>
      </c>
      <c r="F170" s="6" t="s">
        <v>1128</v>
      </c>
      <c r="G170" s="6" t="s">
        <v>944</v>
      </c>
      <c r="I170" s="6" t="s">
        <v>714</v>
      </c>
      <c r="J170" s="6">
        <v>1</v>
      </c>
      <c r="K170" s="6" t="s">
        <v>464</v>
      </c>
      <c r="L170" s="9" t="s">
        <v>1055</v>
      </c>
      <c r="M170" s="6" t="s">
        <v>80</v>
      </c>
      <c r="N170" s="8">
        <v>43304</v>
      </c>
      <c r="O170" s="6">
        <v>2018</v>
      </c>
      <c r="P170" s="6">
        <v>200</v>
      </c>
      <c r="S170" s="6">
        <v>2417</v>
      </c>
      <c r="T170" s="6" t="s">
        <v>43</v>
      </c>
      <c r="U170" s="6" t="s">
        <v>88</v>
      </c>
      <c r="V170" s="6" t="s">
        <v>178</v>
      </c>
      <c r="W170" s="6" t="s">
        <v>1129</v>
      </c>
      <c r="Y170" s="6" t="s">
        <v>1130</v>
      </c>
      <c r="AB170" s="6" t="s">
        <v>467</v>
      </c>
      <c r="AC170" s="6">
        <v>139</v>
      </c>
      <c r="AE170" s="6">
        <v>74.95</v>
      </c>
      <c r="AF170" s="6" t="s">
        <v>42</v>
      </c>
      <c r="AH170" s="6" t="s">
        <v>42</v>
      </c>
      <c r="AI170" s="6" t="str">
        <f>HYPERLINK("https://doi.org/10.1515/9783110470529")</f>
        <v>https://doi.org/10.1515/9783110470529</v>
      </c>
      <c r="AK170" s="6" t="s">
        <v>51</v>
      </c>
    </row>
    <row r="171" spans="1:37" s="6" customFormat="1" x14ac:dyDescent="0.3">
      <c r="A171" s="6">
        <v>569994</v>
      </c>
      <c r="B171" s="7">
        <v>9783110677942</v>
      </c>
      <c r="C171" s="7">
        <v>9783110677935</v>
      </c>
      <c r="D171" s="7"/>
      <c r="F171" s="6" t="s">
        <v>1131</v>
      </c>
      <c r="G171" s="6" t="s">
        <v>1132</v>
      </c>
      <c r="H171" s="6" t="s">
        <v>1133</v>
      </c>
      <c r="J171" s="6">
        <v>1</v>
      </c>
      <c r="M171" s="6" t="s">
        <v>41</v>
      </c>
      <c r="N171" s="8">
        <v>44382</v>
      </c>
      <c r="O171" s="6">
        <v>2021</v>
      </c>
      <c r="P171" s="6">
        <v>228</v>
      </c>
      <c r="S171" s="6">
        <v>2417</v>
      </c>
      <c r="T171" s="6" t="s">
        <v>43</v>
      </c>
      <c r="U171" s="6" t="s">
        <v>76</v>
      </c>
      <c r="V171" s="6" t="s">
        <v>156</v>
      </c>
      <c r="W171" s="6" t="s">
        <v>1134</v>
      </c>
      <c r="Y171" s="6" t="s">
        <v>1135</v>
      </c>
      <c r="AB171" s="6" t="s">
        <v>1136</v>
      </c>
      <c r="AC171" s="6">
        <v>139</v>
      </c>
      <c r="AD171" s="6">
        <v>139.94999999999999</v>
      </c>
      <c r="AF171" s="6" t="s">
        <v>42</v>
      </c>
      <c r="AG171" s="6" t="s">
        <v>42</v>
      </c>
      <c r="AI171" s="6" t="str">
        <f>HYPERLINK("https://doi.org/10.1515/9783110677942")</f>
        <v>https://doi.org/10.1515/9783110677942</v>
      </c>
      <c r="AK171" s="6" t="s">
        <v>51</v>
      </c>
    </row>
    <row r="172" spans="1:37" s="6" customFormat="1" x14ac:dyDescent="0.3">
      <c r="A172" s="6">
        <v>601271</v>
      </c>
      <c r="B172" s="7">
        <v>9781644696255</v>
      </c>
      <c r="C172" s="7"/>
      <c r="D172" s="7"/>
      <c r="F172" s="6" t="s">
        <v>1137</v>
      </c>
      <c r="G172" s="6" t="s">
        <v>1138</v>
      </c>
      <c r="H172" s="6" t="s">
        <v>1139</v>
      </c>
      <c r="J172" s="6">
        <v>1</v>
      </c>
      <c r="M172" s="6" t="s">
        <v>1140</v>
      </c>
      <c r="N172" s="8">
        <v>44425</v>
      </c>
      <c r="O172" s="6">
        <v>2021</v>
      </c>
      <c r="P172" s="6">
        <v>90</v>
      </c>
      <c r="Q172" s="6">
        <v>77</v>
      </c>
      <c r="R172" s="6">
        <v>10</v>
      </c>
      <c r="T172" s="6" t="s">
        <v>43</v>
      </c>
      <c r="U172" s="6" t="s">
        <v>44</v>
      </c>
      <c r="V172" s="6" t="s">
        <v>56</v>
      </c>
      <c r="W172" s="6" t="s">
        <v>1141</v>
      </c>
      <c r="Y172" s="6" t="s">
        <v>1142</v>
      </c>
      <c r="Z172" s="6" t="s">
        <v>1143</v>
      </c>
      <c r="AA172" s="6" t="s">
        <v>1144</v>
      </c>
      <c r="AB172" s="6" t="s">
        <v>1145</v>
      </c>
      <c r="AC172" s="6">
        <v>130.94999999999999</v>
      </c>
      <c r="AF172" s="6" t="s">
        <v>42</v>
      </c>
      <c r="AI172" s="6" t="str">
        <f>HYPERLINK("https://doi.org/10.1515/9781644696255?locatt=mode:legacy")</f>
        <v>https://doi.org/10.1515/9781644696255?locatt=mode:legacy</v>
      </c>
      <c r="AK172" s="6" t="s">
        <v>51</v>
      </c>
    </row>
    <row r="173" spans="1:37" s="6" customFormat="1" x14ac:dyDescent="0.3">
      <c r="A173" s="6">
        <v>528766</v>
      </c>
      <c r="B173" s="7">
        <v>9783110541205</v>
      </c>
      <c r="C173" s="7"/>
      <c r="D173" s="7">
        <v>9783110541182</v>
      </c>
      <c r="E173" s="6" t="s">
        <v>36</v>
      </c>
      <c r="F173" s="6" t="s">
        <v>1146</v>
      </c>
      <c r="I173" s="6" t="s">
        <v>771</v>
      </c>
      <c r="J173" s="6">
        <v>1</v>
      </c>
      <c r="K173" s="6" t="s">
        <v>79</v>
      </c>
      <c r="M173" s="6" t="s">
        <v>41</v>
      </c>
      <c r="N173" s="8">
        <v>43073</v>
      </c>
      <c r="O173" s="6">
        <v>2017</v>
      </c>
      <c r="P173" s="6">
        <v>162</v>
      </c>
      <c r="Q173" s="6">
        <v>140</v>
      </c>
      <c r="S173" s="6">
        <v>2417</v>
      </c>
      <c r="T173" s="6" t="s">
        <v>43</v>
      </c>
      <c r="U173" s="6" t="s">
        <v>76</v>
      </c>
      <c r="V173" s="6" t="s">
        <v>192</v>
      </c>
      <c r="W173" s="6" t="s">
        <v>248</v>
      </c>
      <c r="X173" s="6" t="s">
        <v>47</v>
      </c>
      <c r="Y173" s="6" t="s">
        <v>773</v>
      </c>
      <c r="Z173" s="6" t="s">
        <v>774</v>
      </c>
      <c r="AB173" s="6" t="s">
        <v>775</v>
      </c>
      <c r="AC173" s="6">
        <v>699</v>
      </c>
      <c r="AE173" s="6">
        <v>59.95</v>
      </c>
      <c r="AF173" s="6" t="s">
        <v>42</v>
      </c>
      <c r="AH173" s="6" t="s">
        <v>42</v>
      </c>
      <c r="AI173" s="6" t="str">
        <f>HYPERLINK("https://doi.org/10.1515/9783110541205")</f>
        <v>https://doi.org/10.1515/9783110541205</v>
      </c>
      <c r="AK173" s="6" t="s">
        <v>51</v>
      </c>
    </row>
    <row r="174" spans="1:37" s="6" customFormat="1" x14ac:dyDescent="0.3">
      <c r="A174" s="6">
        <v>594377</v>
      </c>
      <c r="B174" s="7">
        <v>9783110723144</v>
      </c>
      <c r="C174" s="7">
        <v>9783110723090</v>
      </c>
      <c r="D174" s="7"/>
      <c r="F174" s="6" t="s">
        <v>1147</v>
      </c>
      <c r="G174" s="6" t="s">
        <v>1148</v>
      </c>
      <c r="H174" s="6" t="s">
        <v>1149</v>
      </c>
      <c r="J174" s="6">
        <v>1</v>
      </c>
      <c r="M174" s="6" t="s">
        <v>41</v>
      </c>
      <c r="N174" s="8">
        <v>44249</v>
      </c>
      <c r="O174" s="6">
        <v>2021</v>
      </c>
      <c r="P174" s="6">
        <v>204</v>
      </c>
      <c r="S174" s="6">
        <v>2417</v>
      </c>
      <c r="T174" s="6" t="s">
        <v>43</v>
      </c>
      <c r="U174" s="6" t="s">
        <v>76</v>
      </c>
      <c r="V174" s="6" t="s">
        <v>81</v>
      </c>
      <c r="W174" s="6" t="s">
        <v>1150</v>
      </c>
      <c r="Y174" s="6" t="s">
        <v>1151</v>
      </c>
      <c r="AB174" s="6" t="s">
        <v>1152</v>
      </c>
      <c r="AC174" s="6">
        <v>139</v>
      </c>
      <c r="AD174" s="6">
        <v>114.95</v>
      </c>
      <c r="AF174" s="6" t="s">
        <v>42</v>
      </c>
      <c r="AG174" s="6" t="s">
        <v>42</v>
      </c>
      <c r="AI174" s="6" t="str">
        <f>HYPERLINK("https://doi.org/10.1515/9783110723144")</f>
        <v>https://doi.org/10.1515/9783110723144</v>
      </c>
      <c r="AK174" s="6" t="s">
        <v>51</v>
      </c>
    </row>
    <row r="175" spans="1:37" s="6" customFormat="1" x14ac:dyDescent="0.3">
      <c r="A175" s="6">
        <v>506308</v>
      </c>
      <c r="B175" s="7">
        <v>9781501502019</v>
      </c>
      <c r="C175" s="7">
        <v>9781501510601</v>
      </c>
      <c r="D175" s="7"/>
      <c r="F175" s="6" t="s">
        <v>1153</v>
      </c>
      <c r="H175" s="6" t="s">
        <v>1154</v>
      </c>
      <c r="J175" s="6">
        <v>1</v>
      </c>
      <c r="M175" s="6" t="s">
        <v>41</v>
      </c>
      <c r="N175" s="8">
        <v>42849</v>
      </c>
      <c r="O175" s="6">
        <v>2017</v>
      </c>
      <c r="P175" s="6">
        <v>232</v>
      </c>
      <c r="Q175" s="6">
        <v>60</v>
      </c>
      <c r="S175" s="6">
        <v>2320</v>
      </c>
      <c r="T175" s="6" t="s">
        <v>43</v>
      </c>
      <c r="U175" s="6" t="s">
        <v>76</v>
      </c>
      <c r="V175" s="6" t="s">
        <v>192</v>
      </c>
      <c r="W175" s="6" t="s">
        <v>1155</v>
      </c>
      <c r="Y175" s="6" t="s">
        <v>1156</v>
      </c>
      <c r="Z175" s="6" t="s">
        <v>1157</v>
      </c>
      <c r="AB175" s="6" t="s">
        <v>1158</v>
      </c>
      <c r="AC175" s="6">
        <v>139</v>
      </c>
      <c r="AD175" s="6">
        <v>84.95</v>
      </c>
      <c r="AF175" s="6" t="s">
        <v>42</v>
      </c>
      <c r="AG175" s="6" t="s">
        <v>42</v>
      </c>
      <c r="AI175" s="6" t="str">
        <f>HYPERLINK("https://doi.org/10.1515/9781501502019")</f>
        <v>https://doi.org/10.1515/9781501502019</v>
      </c>
      <c r="AK175" s="6" t="s">
        <v>51</v>
      </c>
    </row>
    <row r="176" spans="1:37" s="6" customFormat="1" x14ac:dyDescent="0.3">
      <c r="A176" s="6">
        <v>508331</v>
      </c>
      <c r="B176" s="7">
        <v>9781400844708</v>
      </c>
      <c r="C176" s="7"/>
      <c r="D176" s="7"/>
      <c r="F176" s="6" t="s">
        <v>1159</v>
      </c>
      <c r="G176" s="6" t="s">
        <v>1160</v>
      </c>
      <c r="H176" s="6" t="s">
        <v>1161</v>
      </c>
      <c r="J176" s="6">
        <v>1</v>
      </c>
      <c r="M176" s="6" t="s">
        <v>55</v>
      </c>
      <c r="N176" s="8">
        <v>41238</v>
      </c>
      <c r="O176" s="6">
        <v>2013</v>
      </c>
      <c r="P176" s="6">
        <v>288</v>
      </c>
      <c r="R176" s="6">
        <v>10</v>
      </c>
      <c r="T176" s="6" t="s">
        <v>43</v>
      </c>
      <c r="U176" s="6" t="s">
        <v>44</v>
      </c>
      <c r="V176" s="6" t="s">
        <v>56</v>
      </c>
      <c r="W176" s="6" t="s">
        <v>1162</v>
      </c>
      <c r="Y176" s="6" t="s">
        <v>1163</v>
      </c>
      <c r="AA176" s="6" t="s">
        <v>1164</v>
      </c>
      <c r="AB176" s="6" t="s">
        <v>1165</v>
      </c>
      <c r="AC176" s="6">
        <v>78</v>
      </c>
      <c r="AF176" s="6" t="s">
        <v>42</v>
      </c>
      <c r="AI176" s="6" t="str">
        <f>HYPERLINK("https://doi.org/10.1515/9781400844708")</f>
        <v>https://doi.org/10.1515/9781400844708</v>
      </c>
      <c r="AK176" s="6" t="s">
        <v>51</v>
      </c>
    </row>
    <row r="177" spans="1:37" s="6" customFormat="1" x14ac:dyDescent="0.3">
      <c r="A177" s="6">
        <v>23792</v>
      </c>
      <c r="B177" s="7">
        <v>9783598440007</v>
      </c>
      <c r="C177" s="7">
        <v>9783598115387</v>
      </c>
      <c r="D177" s="7"/>
      <c r="F177" s="6" t="s">
        <v>1166</v>
      </c>
      <c r="G177" s="6" t="s">
        <v>53</v>
      </c>
      <c r="H177" s="6" t="s">
        <v>1167</v>
      </c>
      <c r="J177" s="6">
        <v>1</v>
      </c>
      <c r="M177" s="6" t="s">
        <v>1168</v>
      </c>
      <c r="N177" s="8">
        <v>38467</v>
      </c>
      <c r="O177" s="6">
        <v>2004</v>
      </c>
      <c r="P177" s="6">
        <v>224</v>
      </c>
      <c r="R177" s="6">
        <v>10</v>
      </c>
      <c r="S177" s="6">
        <v>1421</v>
      </c>
      <c r="T177" s="6" t="s">
        <v>43</v>
      </c>
      <c r="U177" s="6" t="s">
        <v>76</v>
      </c>
      <c r="V177" s="6" t="s">
        <v>130</v>
      </c>
      <c r="W177" s="6" t="s">
        <v>1169</v>
      </c>
      <c r="AA177" s="6" t="s">
        <v>1170</v>
      </c>
      <c r="AC177" s="6">
        <v>249</v>
      </c>
      <c r="AD177" s="6">
        <v>169.95</v>
      </c>
      <c r="AF177" s="6" t="s">
        <v>42</v>
      </c>
      <c r="AG177" s="6" t="s">
        <v>42</v>
      </c>
      <c r="AI177" s="6" t="str">
        <f>HYPERLINK("https://doi.org/10.1515/9783598440007")</f>
        <v>https://doi.org/10.1515/9783598440007</v>
      </c>
      <c r="AK177" s="6" t="s">
        <v>51</v>
      </c>
    </row>
    <row r="178" spans="1:37" s="6" customFormat="1" x14ac:dyDescent="0.3">
      <c r="A178" s="6">
        <v>520483</v>
      </c>
      <c r="B178" s="7">
        <v>9781442659988</v>
      </c>
      <c r="C178" s="7"/>
      <c r="D178" s="7"/>
      <c r="F178" s="6" t="s">
        <v>1171</v>
      </c>
      <c r="G178" s="6" t="s">
        <v>1172</v>
      </c>
      <c r="H178" s="6" t="s">
        <v>1173</v>
      </c>
      <c r="J178" s="6">
        <v>1</v>
      </c>
      <c r="K178" s="6" t="s">
        <v>113</v>
      </c>
      <c r="M178" s="6" t="s">
        <v>114</v>
      </c>
      <c r="N178" s="8">
        <v>35779</v>
      </c>
      <c r="O178" s="6">
        <v>1997</v>
      </c>
      <c r="P178" s="6">
        <v>230</v>
      </c>
      <c r="R178" s="6">
        <v>10</v>
      </c>
      <c r="T178" s="6" t="s">
        <v>43</v>
      </c>
      <c r="U178" s="6" t="s">
        <v>44</v>
      </c>
      <c r="V178" s="6" t="s">
        <v>56</v>
      </c>
      <c r="W178" s="6" t="s">
        <v>1174</v>
      </c>
      <c r="Y178" s="6" t="s">
        <v>1175</v>
      </c>
      <c r="AA178" s="6" t="s">
        <v>1176</v>
      </c>
      <c r="AB178" s="6" t="s">
        <v>1177</v>
      </c>
      <c r="AC178" s="6">
        <v>208.95</v>
      </c>
      <c r="AF178" s="6" t="s">
        <v>42</v>
      </c>
      <c r="AI178" s="6" t="str">
        <f>HYPERLINK("https://doi.org/10.3138/9781442659988")</f>
        <v>https://doi.org/10.3138/9781442659988</v>
      </c>
      <c r="AK178" s="6" t="s">
        <v>51</v>
      </c>
    </row>
    <row r="179" spans="1:37" s="6" customFormat="1" x14ac:dyDescent="0.3">
      <c r="A179" s="6">
        <v>508509</v>
      </c>
      <c r="B179" s="7">
        <v>9781400858163</v>
      </c>
      <c r="C179" s="7"/>
      <c r="D179" s="7"/>
      <c r="F179" s="6" t="s">
        <v>1178</v>
      </c>
      <c r="G179" s="6" t="s">
        <v>760</v>
      </c>
      <c r="I179" s="6" t="s">
        <v>1179</v>
      </c>
      <c r="J179" s="6">
        <v>1</v>
      </c>
      <c r="K179" s="6" t="s">
        <v>762</v>
      </c>
      <c r="L179" s="9" t="s">
        <v>1180</v>
      </c>
      <c r="M179" s="6" t="s">
        <v>55</v>
      </c>
      <c r="N179" s="8">
        <v>41834</v>
      </c>
      <c r="O179" s="6">
        <v>1986</v>
      </c>
      <c r="P179" s="6">
        <v>352</v>
      </c>
      <c r="R179" s="6">
        <v>10</v>
      </c>
      <c r="T179" s="6" t="s">
        <v>43</v>
      </c>
      <c r="U179" s="6" t="s">
        <v>44</v>
      </c>
      <c r="V179" s="6" t="s">
        <v>56</v>
      </c>
      <c r="W179" s="6" t="s">
        <v>235</v>
      </c>
      <c r="Y179" s="6" t="s">
        <v>1181</v>
      </c>
      <c r="AC179" s="6">
        <v>235</v>
      </c>
      <c r="AF179" s="6" t="s">
        <v>42</v>
      </c>
      <c r="AI179" s="6" t="str">
        <f>HYPERLINK("https://doi.org/10.1515/9781400858163")</f>
        <v>https://doi.org/10.1515/9781400858163</v>
      </c>
      <c r="AK179" s="6" t="s">
        <v>51</v>
      </c>
    </row>
    <row r="180" spans="1:37" s="6" customFormat="1" x14ac:dyDescent="0.3">
      <c r="A180" s="6">
        <v>602624</v>
      </c>
      <c r="B180" s="7">
        <v>9781503621473</v>
      </c>
      <c r="C180" s="7"/>
      <c r="D180" s="7"/>
      <c r="F180" s="6" t="s">
        <v>1182</v>
      </c>
      <c r="H180" s="6" t="s">
        <v>1183</v>
      </c>
      <c r="J180" s="6">
        <v>1</v>
      </c>
      <c r="K180" s="6" t="s">
        <v>1184</v>
      </c>
      <c r="M180" s="6" t="s">
        <v>1185</v>
      </c>
      <c r="N180" s="8">
        <v>44582</v>
      </c>
      <c r="O180" s="6">
        <v>1988</v>
      </c>
      <c r="P180" s="6">
        <v>352</v>
      </c>
      <c r="R180" s="6">
        <v>10</v>
      </c>
      <c r="T180" s="6" t="s">
        <v>43</v>
      </c>
      <c r="U180" s="6" t="s">
        <v>44</v>
      </c>
      <c r="V180" s="6" t="s">
        <v>56</v>
      </c>
      <c r="W180" s="6" t="s">
        <v>235</v>
      </c>
      <c r="AC180" s="6">
        <v>78.95</v>
      </c>
      <c r="AF180" s="6" t="s">
        <v>42</v>
      </c>
      <c r="AI180" s="6" t="str">
        <f>HYPERLINK("https://doi.org/10.1515/9781503621473")</f>
        <v>https://doi.org/10.1515/9781503621473</v>
      </c>
      <c r="AK180" s="6" t="s">
        <v>51</v>
      </c>
    </row>
    <row r="181" spans="1:37" s="6" customFormat="1" x14ac:dyDescent="0.3">
      <c r="A181" s="6">
        <v>609749</v>
      </c>
      <c r="B181" s="7">
        <v>9780813590189</v>
      </c>
      <c r="C181" s="7"/>
      <c r="D181" s="7"/>
      <c r="F181" s="6" t="s">
        <v>1186</v>
      </c>
      <c r="G181" s="6" t="s">
        <v>1187</v>
      </c>
      <c r="H181" s="6" t="s">
        <v>1188</v>
      </c>
      <c r="J181" s="6">
        <v>1</v>
      </c>
      <c r="K181" s="6" t="s">
        <v>693</v>
      </c>
      <c r="M181" s="6" t="s">
        <v>104</v>
      </c>
      <c r="N181" s="8">
        <v>44330</v>
      </c>
      <c r="O181" s="6">
        <v>2021</v>
      </c>
      <c r="P181" s="6">
        <v>246</v>
      </c>
      <c r="R181" s="6">
        <v>10</v>
      </c>
      <c r="T181" s="6" t="s">
        <v>43</v>
      </c>
      <c r="U181" s="6" t="s">
        <v>44</v>
      </c>
      <c r="V181" s="6" t="s">
        <v>56</v>
      </c>
      <c r="W181" s="6" t="s">
        <v>1189</v>
      </c>
      <c r="Y181" s="6" t="s">
        <v>1190</v>
      </c>
      <c r="Z181" s="6" t="s">
        <v>1191</v>
      </c>
      <c r="AA181" s="6" t="s">
        <v>1192</v>
      </c>
      <c r="AB181" s="6" t="s">
        <v>1193</v>
      </c>
      <c r="AC181" s="6">
        <v>266.95</v>
      </c>
      <c r="AF181" s="6" t="s">
        <v>42</v>
      </c>
      <c r="AI181" s="6" t="str">
        <f>HYPERLINK("https://doi.org/10.36019/9780813590189")</f>
        <v>https://doi.org/10.36019/9780813590189</v>
      </c>
      <c r="AK181" s="6" t="s">
        <v>51</v>
      </c>
    </row>
    <row r="182" spans="1:37" s="6" customFormat="1" x14ac:dyDescent="0.3">
      <c r="A182" s="6">
        <v>508939</v>
      </c>
      <c r="B182" s="7">
        <v>9781400855094</v>
      </c>
      <c r="C182" s="7"/>
      <c r="D182" s="7"/>
      <c r="F182" s="6" t="s">
        <v>1194</v>
      </c>
      <c r="G182" s="6" t="s">
        <v>1195</v>
      </c>
      <c r="H182" s="6" t="s">
        <v>1196</v>
      </c>
      <c r="J182" s="6">
        <v>1</v>
      </c>
      <c r="K182" s="6" t="s">
        <v>97</v>
      </c>
      <c r="L182" s="9" t="s">
        <v>1197</v>
      </c>
      <c r="M182" s="6" t="s">
        <v>55</v>
      </c>
      <c r="N182" s="8">
        <v>41834</v>
      </c>
      <c r="O182" s="6">
        <v>1986</v>
      </c>
      <c r="P182" s="6">
        <v>494</v>
      </c>
      <c r="R182" s="6">
        <v>10</v>
      </c>
      <c r="T182" s="6" t="s">
        <v>43</v>
      </c>
      <c r="U182" s="6" t="s">
        <v>44</v>
      </c>
      <c r="V182" s="6" t="s">
        <v>56</v>
      </c>
      <c r="W182" s="6" t="s">
        <v>489</v>
      </c>
      <c r="Y182" s="6" t="s">
        <v>1198</v>
      </c>
      <c r="AC182" s="6">
        <v>335</v>
      </c>
      <c r="AF182" s="6" t="s">
        <v>42</v>
      </c>
      <c r="AI182" s="6" t="str">
        <f>HYPERLINK("https://doi.org/10.1515/9781400855094")</f>
        <v>https://doi.org/10.1515/9781400855094</v>
      </c>
      <c r="AK182" s="6" t="s">
        <v>51</v>
      </c>
    </row>
    <row r="183" spans="1:37" s="6" customFormat="1" x14ac:dyDescent="0.3">
      <c r="A183" s="6">
        <v>516425</v>
      </c>
      <c r="B183" s="7">
        <v>9783110452617</v>
      </c>
      <c r="C183" s="7">
        <v>9783110449952</v>
      </c>
      <c r="D183" s="7"/>
      <c r="F183" s="6" t="s">
        <v>1199</v>
      </c>
      <c r="G183" s="6" t="s">
        <v>1200</v>
      </c>
      <c r="H183" s="6" t="s">
        <v>1201</v>
      </c>
      <c r="J183" s="6">
        <v>1</v>
      </c>
      <c r="M183" s="6" t="s">
        <v>80</v>
      </c>
      <c r="N183" s="8">
        <v>42356</v>
      </c>
      <c r="O183" s="6">
        <v>2016</v>
      </c>
      <c r="P183" s="6">
        <v>206</v>
      </c>
      <c r="Q183" s="6">
        <v>200</v>
      </c>
      <c r="S183" s="6" t="s">
        <v>1202</v>
      </c>
      <c r="T183" s="6" t="s">
        <v>43</v>
      </c>
      <c r="U183" s="6" t="s">
        <v>76</v>
      </c>
      <c r="V183" s="6" t="s">
        <v>192</v>
      </c>
      <c r="W183" s="6" t="s">
        <v>1203</v>
      </c>
      <c r="Y183" s="6" t="s">
        <v>1204</v>
      </c>
      <c r="Z183" s="6" t="s">
        <v>1205</v>
      </c>
      <c r="AB183" s="6" t="s">
        <v>1206</v>
      </c>
      <c r="AC183" s="6">
        <v>139</v>
      </c>
      <c r="AD183" s="6">
        <v>144.94999999999999</v>
      </c>
      <c r="AF183" s="6" t="s">
        <v>42</v>
      </c>
      <c r="AG183" s="6" t="s">
        <v>42</v>
      </c>
      <c r="AI183" s="6" t="str">
        <f>HYPERLINK("https://doi.org/10.1515/9783110452617")</f>
        <v>https://doi.org/10.1515/9783110452617</v>
      </c>
      <c r="AK183" s="6" t="s">
        <v>51</v>
      </c>
    </row>
    <row r="184" spans="1:37" s="6" customFormat="1" x14ac:dyDescent="0.3">
      <c r="A184" s="6">
        <v>521124</v>
      </c>
      <c r="B184" s="7">
        <v>9783110481204</v>
      </c>
      <c r="C184" s="7">
        <v>9783110478631</v>
      </c>
      <c r="D184" s="7"/>
      <c r="F184" s="6" t="s">
        <v>1207</v>
      </c>
      <c r="G184" s="6" t="s">
        <v>1208</v>
      </c>
      <c r="I184" s="6" t="s">
        <v>136</v>
      </c>
      <c r="J184" s="6">
        <v>1</v>
      </c>
      <c r="K184" s="6" t="s">
        <v>137</v>
      </c>
      <c r="L184" s="9" t="s">
        <v>604</v>
      </c>
      <c r="M184" s="6" t="s">
        <v>80</v>
      </c>
      <c r="N184" s="8">
        <v>43395</v>
      </c>
      <c r="O184" s="6">
        <v>2018</v>
      </c>
      <c r="P184" s="6">
        <v>191</v>
      </c>
      <c r="Q184" s="6">
        <v>121</v>
      </c>
      <c r="S184" s="6">
        <v>2417</v>
      </c>
      <c r="T184" s="6" t="s">
        <v>43</v>
      </c>
      <c r="U184" s="6" t="s">
        <v>88</v>
      </c>
      <c r="V184" s="6" t="s">
        <v>1209</v>
      </c>
      <c r="W184" s="6" t="s">
        <v>1210</v>
      </c>
      <c r="Y184" s="6" t="s">
        <v>1211</v>
      </c>
      <c r="AB184" s="6" t="s">
        <v>723</v>
      </c>
      <c r="AC184" s="6">
        <v>139</v>
      </c>
      <c r="AD184" s="6">
        <v>169.95</v>
      </c>
      <c r="AF184" s="6" t="s">
        <v>42</v>
      </c>
      <c r="AG184" s="6" t="s">
        <v>42</v>
      </c>
      <c r="AI184" s="6" t="str">
        <f>HYPERLINK("https://doi.org/10.1515/9783110481204")</f>
        <v>https://doi.org/10.1515/9783110481204</v>
      </c>
      <c r="AK184" s="6" t="s">
        <v>51</v>
      </c>
    </row>
    <row r="185" spans="1:37" s="6" customFormat="1" x14ac:dyDescent="0.3">
      <c r="A185" s="6">
        <v>532921</v>
      </c>
      <c r="B185" s="7">
        <v>9780300224887</v>
      </c>
      <c r="C185" s="7"/>
      <c r="D185" s="7"/>
      <c r="F185" s="6" t="s">
        <v>1212</v>
      </c>
      <c r="G185" s="6" t="s">
        <v>1213</v>
      </c>
      <c r="H185" s="6" t="s">
        <v>1214</v>
      </c>
      <c r="J185" s="6">
        <v>1</v>
      </c>
      <c r="M185" s="6" t="s">
        <v>638</v>
      </c>
      <c r="N185" s="8">
        <v>42702</v>
      </c>
      <c r="O185" s="6">
        <v>2016</v>
      </c>
      <c r="P185" s="6">
        <v>352</v>
      </c>
      <c r="R185" s="6">
        <v>10</v>
      </c>
      <c r="T185" s="6" t="s">
        <v>43</v>
      </c>
      <c r="U185" s="6" t="s">
        <v>44</v>
      </c>
      <c r="V185" s="6" t="s">
        <v>56</v>
      </c>
      <c r="W185" s="6" t="s">
        <v>1215</v>
      </c>
      <c r="Y185" s="6" t="s">
        <v>1216</v>
      </c>
      <c r="AB185" s="6" t="s">
        <v>1217</v>
      </c>
      <c r="AC185" s="6">
        <v>78.95</v>
      </c>
      <c r="AF185" s="6" t="s">
        <v>42</v>
      </c>
      <c r="AI185" s="6" t="str">
        <f>HYPERLINK("https://www.degruyter.com/isbn/9780300224887")</f>
        <v>https://www.degruyter.com/isbn/9780300224887</v>
      </c>
      <c r="AK185" s="6" t="s">
        <v>51</v>
      </c>
    </row>
    <row r="186" spans="1:37" s="6" customFormat="1" x14ac:dyDescent="0.3">
      <c r="A186" s="6">
        <v>496352</v>
      </c>
      <c r="B186" s="7">
        <v>9783110359770</v>
      </c>
      <c r="C186" s="7">
        <v>9783110359626</v>
      </c>
      <c r="D186" s="7"/>
      <c r="E186" s="6" t="s">
        <v>36</v>
      </c>
      <c r="F186" s="6" t="s">
        <v>1218</v>
      </c>
      <c r="G186" s="6" t="s">
        <v>1219</v>
      </c>
      <c r="H186" s="6" t="s">
        <v>1220</v>
      </c>
      <c r="J186" s="6">
        <v>2</v>
      </c>
      <c r="M186" s="6" t="s">
        <v>80</v>
      </c>
      <c r="N186" s="8">
        <v>41813</v>
      </c>
      <c r="O186" s="6">
        <v>2014</v>
      </c>
      <c r="P186" s="6">
        <v>498</v>
      </c>
      <c r="Q186" s="6">
        <v>269</v>
      </c>
      <c r="R186" s="6">
        <v>10</v>
      </c>
      <c r="S186" s="6">
        <v>2417</v>
      </c>
      <c r="T186" s="6" t="s">
        <v>43</v>
      </c>
      <c r="U186" s="6" t="s">
        <v>76</v>
      </c>
      <c r="V186" s="6" t="s">
        <v>178</v>
      </c>
      <c r="W186" s="6" t="s">
        <v>1221</v>
      </c>
      <c r="X186" s="6" t="s">
        <v>47</v>
      </c>
      <c r="Y186" s="6" t="s">
        <v>1222</v>
      </c>
      <c r="AB186" s="6" t="s">
        <v>1223</v>
      </c>
      <c r="AC186" s="6">
        <v>249</v>
      </c>
      <c r="AD186" s="6">
        <v>74.95</v>
      </c>
      <c r="AF186" s="6" t="s">
        <v>42</v>
      </c>
      <c r="AG186" s="6" t="s">
        <v>42</v>
      </c>
      <c r="AI186" s="6" t="str">
        <f>HYPERLINK("https://doi.org/10.1524/9783110359770")</f>
        <v>https://doi.org/10.1524/9783110359770</v>
      </c>
      <c r="AK186" s="6" t="s">
        <v>51</v>
      </c>
    </row>
    <row r="187" spans="1:37" s="6" customFormat="1" x14ac:dyDescent="0.3">
      <c r="A187" s="6">
        <v>514574</v>
      </c>
      <c r="B187" s="7">
        <v>9783110448436</v>
      </c>
      <c r="C187" s="7"/>
      <c r="D187" s="7">
        <v>9783110443769</v>
      </c>
      <c r="F187" s="6" t="s">
        <v>462</v>
      </c>
      <c r="G187" s="6" t="s">
        <v>1224</v>
      </c>
      <c r="I187" s="6" t="s">
        <v>1225</v>
      </c>
      <c r="J187" s="6">
        <v>1</v>
      </c>
      <c r="K187" s="6" t="s">
        <v>464</v>
      </c>
      <c r="L187" s="9" t="s">
        <v>701</v>
      </c>
      <c r="M187" s="6" t="s">
        <v>80</v>
      </c>
      <c r="N187" s="8">
        <v>42653</v>
      </c>
      <c r="O187" s="6">
        <v>2016</v>
      </c>
      <c r="P187" s="6">
        <v>120</v>
      </c>
      <c r="Q187" s="6">
        <v>74</v>
      </c>
      <c r="R187" s="6">
        <v>10</v>
      </c>
      <c r="S187" s="6">
        <v>2417</v>
      </c>
      <c r="T187" s="6" t="s">
        <v>43</v>
      </c>
      <c r="U187" s="6" t="s">
        <v>76</v>
      </c>
      <c r="V187" s="6" t="s">
        <v>192</v>
      </c>
      <c r="W187" s="6" t="s">
        <v>465</v>
      </c>
      <c r="Y187" s="6" t="s">
        <v>1226</v>
      </c>
      <c r="AB187" s="6" t="s">
        <v>1227</v>
      </c>
      <c r="AC187" s="6">
        <v>139</v>
      </c>
      <c r="AE187" s="6">
        <v>74.95</v>
      </c>
      <c r="AF187" s="6" t="s">
        <v>42</v>
      </c>
      <c r="AH187" s="6" t="s">
        <v>42</v>
      </c>
      <c r="AI187" s="6" t="str">
        <f>HYPERLINK("https://doi.org/10.1515/9783110448436")</f>
        <v>https://doi.org/10.1515/9783110448436</v>
      </c>
      <c r="AK187" s="6" t="s">
        <v>51</v>
      </c>
    </row>
    <row r="188" spans="1:37" s="6" customFormat="1" x14ac:dyDescent="0.3">
      <c r="A188" s="6">
        <v>304735</v>
      </c>
      <c r="B188" s="7">
        <v>9781501502415</v>
      </c>
      <c r="C188" s="7">
        <v>9781614517597</v>
      </c>
      <c r="D188" s="7"/>
      <c r="F188" s="6" t="s">
        <v>1228</v>
      </c>
      <c r="I188" s="6" t="s">
        <v>1229</v>
      </c>
      <c r="J188" s="6">
        <v>1</v>
      </c>
      <c r="K188" s="6" t="s">
        <v>814</v>
      </c>
      <c r="L188" s="9" t="s">
        <v>272</v>
      </c>
      <c r="M188" s="6" t="s">
        <v>41</v>
      </c>
      <c r="N188" s="8">
        <v>43451</v>
      </c>
      <c r="O188" s="6">
        <v>2019</v>
      </c>
      <c r="P188" s="6">
        <v>272</v>
      </c>
      <c r="Q188" s="6">
        <v>92</v>
      </c>
      <c r="R188" s="6">
        <v>10</v>
      </c>
      <c r="S188" s="6">
        <v>2320</v>
      </c>
      <c r="T188" s="6" t="s">
        <v>43</v>
      </c>
      <c r="U188" s="6" t="s">
        <v>76</v>
      </c>
      <c r="V188" s="6" t="s">
        <v>192</v>
      </c>
      <c r="W188" s="6" t="s">
        <v>248</v>
      </c>
      <c r="Y188" s="6" t="s">
        <v>1230</v>
      </c>
      <c r="Z188" s="6" t="s">
        <v>1231</v>
      </c>
      <c r="AB188" s="6" t="s">
        <v>1232</v>
      </c>
      <c r="AC188" s="6">
        <v>139</v>
      </c>
      <c r="AD188" s="6">
        <v>74.95</v>
      </c>
      <c r="AF188" s="6" t="s">
        <v>42</v>
      </c>
      <c r="AG188" s="6" t="s">
        <v>42</v>
      </c>
      <c r="AI188" s="6" t="str">
        <f>HYPERLINK("https://doi.org/10.1515/9781501502415")</f>
        <v>https://doi.org/10.1515/9781501502415</v>
      </c>
      <c r="AK188" s="6" t="s">
        <v>51</v>
      </c>
    </row>
    <row r="189" spans="1:37" s="6" customFormat="1" x14ac:dyDescent="0.3">
      <c r="A189" s="6">
        <v>508317</v>
      </c>
      <c r="B189" s="7">
        <v>9781400849116</v>
      </c>
      <c r="C189" s="7"/>
      <c r="D189" s="7"/>
      <c r="F189" s="6" t="s">
        <v>209</v>
      </c>
      <c r="G189" s="6" t="s">
        <v>210</v>
      </c>
      <c r="H189" s="6" t="s">
        <v>211</v>
      </c>
      <c r="J189" s="6">
        <v>1</v>
      </c>
      <c r="M189" s="6" t="s">
        <v>55</v>
      </c>
      <c r="N189" s="8">
        <v>41493</v>
      </c>
      <c r="O189" s="6">
        <v>2006</v>
      </c>
      <c r="P189" s="6">
        <v>256</v>
      </c>
      <c r="R189" s="6">
        <v>10</v>
      </c>
      <c r="T189" s="6" t="s">
        <v>43</v>
      </c>
      <c r="U189" s="6" t="s">
        <v>44</v>
      </c>
      <c r="V189" s="6" t="s">
        <v>56</v>
      </c>
      <c r="W189" s="6" t="s">
        <v>214</v>
      </c>
      <c r="Y189" s="6" t="s">
        <v>1233</v>
      </c>
      <c r="Z189" s="6" t="s">
        <v>1234</v>
      </c>
      <c r="AA189" s="6" t="s">
        <v>1235</v>
      </c>
      <c r="AB189" s="6" t="s">
        <v>1236</v>
      </c>
      <c r="AC189" s="6">
        <v>55</v>
      </c>
      <c r="AF189" s="6" t="s">
        <v>42</v>
      </c>
      <c r="AI189" s="6" t="str">
        <f>HYPERLINK("https://doi.org/10.1515/9781400849116")</f>
        <v>https://doi.org/10.1515/9781400849116</v>
      </c>
      <c r="AK189" s="6" t="s">
        <v>51</v>
      </c>
    </row>
    <row r="190" spans="1:37" s="6" customFormat="1" x14ac:dyDescent="0.3">
      <c r="A190" s="6">
        <v>518263</v>
      </c>
      <c r="B190" s="7">
        <v>9783110470383</v>
      </c>
      <c r="C190" s="7"/>
      <c r="D190" s="7">
        <v>9783110468229</v>
      </c>
      <c r="F190" s="6" t="s">
        <v>823</v>
      </c>
      <c r="G190" s="6" t="s">
        <v>1237</v>
      </c>
      <c r="I190" s="6" t="s">
        <v>714</v>
      </c>
      <c r="J190" s="6">
        <v>1</v>
      </c>
      <c r="K190" s="6" t="s">
        <v>464</v>
      </c>
      <c r="L190" s="9" t="s">
        <v>566</v>
      </c>
      <c r="M190" s="6" t="s">
        <v>80</v>
      </c>
      <c r="N190" s="8">
        <v>43304</v>
      </c>
      <c r="O190" s="6">
        <v>2018</v>
      </c>
      <c r="P190" s="6">
        <v>235</v>
      </c>
      <c r="S190" s="6">
        <v>2417</v>
      </c>
      <c r="T190" s="6" t="s">
        <v>43</v>
      </c>
      <c r="U190" s="6" t="s">
        <v>76</v>
      </c>
      <c r="V190" s="6" t="s">
        <v>192</v>
      </c>
      <c r="W190" s="6" t="s">
        <v>1084</v>
      </c>
      <c r="Y190" s="6" t="s">
        <v>1238</v>
      </c>
      <c r="AB190" s="6" t="s">
        <v>467</v>
      </c>
      <c r="AC190" s="6">
        <v>139</v>
      </c>
      <c r="AE190" s="6">
        <v>74.95</v>
      </c>
      <c r="AF190" s="6" t="s">
        <v>42</v>
      </c>
      <c r="AH190" s="6" t="s">
        <v>42</v>
      </c>
      <c r="AI190" s="6" t="str">
        <f>HYPERLINK("https://doi.org/10.1515/9783110470383")</f>
        <v>https://doi.org/10.1515/9783110470383</v>
      </c>
      <c r="AK190" s="6" t="s">
        <v>51</v>
      </c>
    </row>
    <row r="191" spans="1:37" s="6" customFormat="1" x14ac:dyDescent="0.3">
      <c r="A191" s="6">
        <v>518192</v>
      </c>
      <c r="B191" s="7">
        <v>9783110468991</v>
      </c>
      <c r="C191" s="7">
        <v>9783110466843</v>
      </c>
      <c r="D191" s="7"/>
      <c r="F191" s="6" t="s">
        <v>1239</v>
      </c>
      <c r="H191" s="6" t="s">
        <v>1240</v>
      </c>
      <c r="J191" s="6">
        <v>1</v>
      </c>
      <c r="M191" s="6" t="s">
        <v>80</v>
      </c>
      <c r="N191" s="8">
        <v>42450</v>
      </c>
      <c r="O191" s="6">
        <v>2016</v>
      </c>
      <c r="P191" s="6">
        <v>254</v>
      </c>
      <c r="S191" s="6">
        <v>2417</v>
      </c>
      <c r="T191" s="6" t="s">
        <v>43</v>
      </c>
      <c r="U191" s="6" t="s">
        <v>88</v>
      </c>
      <c r="V191" s="6" t="s">
        <v>505</v>
      </c>
      <c r="W191" s="6" t="s">
        <v>1241</v>
      </c>
      <c r="Y191" s="6" t="s">
        <v>1242</v>
      </c>
      <c r="AB191" s="6" t="s">
        <v>1243</v>
      </c>
      <c r="AC191" s="6">
        <v>139</v>
      </c>
      <c r="AD191" s="6">
        <v>119.95</v>
      </c>
      <c r="AF191" s="6" t="s">
        <v>42</v>
      </c>
      <c r="AG191" s="6" t="s">
        <v>42</v>
      </c>
      <c r="AI191" s="6" t="str">
        <f>HYPERLINK("https://doi.org/10.1515/9783110468991")</f>
        <v>https://doi.org/10.1515/9783110468991</v>
      </c>
      <c r="AK191" s="6" t="s">
        <v>51</v>
      </c>
    </row>
    <row r="192" spans="1:37" s="6" customFormat="1" x14ac:dyDescent="0.3">
      <c r="A192" s="6">
        <v>563685</v>
      </c>
      <c r="B192" s="7">
        <v>9781442603011</v>
      </c>
      <c r="C192" s="7"/>
      <c r="D192" s="7"/>
      <c r="F192" s="6" t="s">
        <v>1244</v>
      </c>
      <c r="G192" s="6" t="s">
        <v>1245</v>
      </c>
      <c r="H192" s="6" t="s">
        <v>1246</v>
      </c>
      <c r="J192" s="6">
        <v>1</v>
      </c>
      <c r="M192" s="6" t="s">
        <v>114</v>
      </c>
      <c r="N192" s="8">
        <v>41393</v>
      </c>
      <c r="O192" s="6">
        <v>2013</v>
      </c>
      <c r="P192" s="6">
        <v>272</v>
      </c>
      <c r="R192" s="6">
        <v>10</v>
      </c>
      <c r="T192" s="6" t="s">
        <v>43</v>
      </c>
      <c r="U192" s="6" t="s">
        <v>44</v>
      </c>
      <c r="V192" s="6" t="s">
        <v>56</v>
      </c>
      <c r="W192" s="6" t="s">
        <v>1247</v>
      </c>
      <c r="Y192" s="6" t="s">
        <v>1248</v>
      </c>
      <c r="Z192" s="6" t="s">
        <v>1249</v>
      </c>
      <c r="AA192" s="6" t="s">
        <v>1250</v>
      </c>
      <c r="AB192" s="6" t="s">
        <v>1251</v>
      </c>
      <c r="AC192" s="6">
        <v>144.94999999999999</v>
      </c>
      <c r="AF192" s="6" t="s">
        <v>42</v>
      </c>
      <c r="AI192" s="6" t="str">
        <f>HYPERLINK("https://doi.org/10.3138/9781442603011")</f>
        <v>https://doi.org/10.3138/9781442603011</v>
      </c>
      <c r="AK192" s="6" t="s">
        <v>51</v>
      </c>
    </row>
    <row r="193" spans="1:37" s="6" customFormat="1" x14ac:dyDescent="0.3">
      <c r="A193" s="6">
        <v>304689</v>
      </c>
      <c r="B193" s="7">
        <v>9781614516316</v>
      </c>
      <c r="C193" s="7">
        <v>9781614517290</v>
      </c>
      <c r="D193" s="7"/>
      <c r="F193" s="6" t="s">
        <v>1252</v>
      </c>
      <c r="G193" s="6" t="s">
        <v>1253</v>
      </c>
      <c r="H193" s="6" t="s">
        <v>1254</v>
      </c>
      <c r="J193" s="6">
        <v>1</v>
      </c>
      <c r="K193" s="6" t="s">
        <v>814</v>
      </c>
      <c r="L193" s="9" t="s">
        <v>138</v>
      </c>
      <c r="M193" s="6" t="s">
        <v>41</v>
      </c>
      <c r="N193" s="8">
        <v>42912</v>
      </c>
      <c r="O193" s="6">
        <v>2017</v>
      </c>
      <c r="P193" s="6">
        <v>222</v>
      </c>
      <c r="Q193" s="6">
        <v>49</v>
      </c>
      <c r="S193" s="6">
        <v>2320</v>
      </c>
      <c r="T193" s="6" t="s">
        <v>43</v>
      </c>
      <c r="U193" s="6" t="s">
        <v>76</v>
      </c>
      <c r="V193" s="6" t="s">
        <v>192</v>
      </c>
      <c r="W193" s="6" t="s">
        <v>1255</v>
      </c>
      <c r="Y193" s="6" t="s">
        <v>1256</v>
      </c>
      <c r="Z193" s="6" t="s">
        <v>1257</v>
      </c>
      <c r="AB193" s="6" t="s">
        <v>1258</v>
      </c>
      <c r="AC193" s="6">
        <v>139</v>
      </c>
      <c r="AD193" s="6">
        <v>74.95</v>
      </c>
      <c r="AF193" s="6" t="s">
        <v>42</v>
      </c>
      <c r="AG193" s="6" t="s">
        <v>42</v>
      </c>
      <c r="AI193" s="6" t="str">
        <f>HYPERLINK("https://doi.org/10.1515/9781614516316")</f>
        <v>https://doi.org/10.1515/9781614516316</v>
      </c>
      <c r="AK193" s="6" t="s">
        <v>51</v>
      </c>
    </row>
    <row r="194" spans="1:37" s="6" customFormat="1" x14ac:dyDescent="0.3">
      <c r="A194" s="6">
        <v>560453</v>
      </c>
      <c r="B194" s="7">
        <v>9780226640785</v>
      </c>
      <c r="C194" s="7"/>
      <c r="D194" s="7"/>
      <c r="F194" s="6" t="s">
        <v>1259</v>
      </c>
      <c r="G194" s="6" t="s">
        <v>1260</v>
      </c>
      <c r="H194" s="6" t="s">
        <v>1261</v>
      </c>
      <c r="J194" s="6">
        <v>1</v>
      </c>
      <c r="M194" s="6" t="s">
        <v>196</v>
      </c>
      <c r="N194" s="8">
        <v>39767</v>
      </c>
      <c r="O194" s="6">
        <v>2008</v>
      </c>
      <c r="P194" s="6">
        <v>392</v>
      </c>
      <c r="R194" s="6">
        <v>10</v>
      </c>
      <c r="T194" s="6" t="s">
        <v>43</v>
      </c>
      <c r="U194" s="6" t="s">
        <v>44</v>
      </c>
      <c r="V194" s="6" t="s">
        <v>56</v>
      </c>
      <c r="W194" s="6" t="s">
        <v>1262</v>
      </c>
      <c r="Y194" s="6" t="s">
        <v>1263</v>
      </c>
      <c r="Z194" s="6" t="s">
        <v>1264</v>
      </c>
      <c r="AA194" s="6" t="s">
        <v>1265</v>
      </c>
      <c r="AB194" s="6" t="s">
        <v>1266</v>
      </c>
      <c r="AC194" s="6">
        <v>173.95</v>
      </c>
      <c r="AF194" s="6" t="s">
        <v>42</v>
      </c>
      <c r="AI194" s="6" t="str">
        <f>HYPERLINK("https://www.degruyter.com/isbn/9780226640785")</f>
        <v>https://www.degruyter.com/isbn/9780226640785</v>
      </c>
      <c r="AK194" s="6" t="s">
        <v>51</v>
      </c>
    </row>
    <row r="195" spans="1:37" s="6" customFormat="1" x14ac:dyDescent="0.3">
      <c r="A195" s="6">
        <v>572532</v>
      </c>
      <c r="B195" s="7">
        <v>9780300220827</v>
      </c>
      <c r="C195" s="7"/>
      <c r="D195" s="7"/>
      <c r="F195" s="6" t="s">
        <v>1267</v>
      </c>
      <c r="G195" s="6" t="s">
        <v>1268</v>
      </c>
      <c r="H195" s="6" t="s">
        <v>1269</v>
      </c>
      <c r="J195" s="6">
        <v>1</v>
      </c>
      <c r="K195" s="6" t="s">
        <v>831</v>
      </c>
      <c r="M195" s="6" t="s">
        <v>638</v>
      </c>
      <c r="N195" s="8">
        <v>42430</v>
      </c>
      <c r="O195" s="6">
        <v>2016</v>
      </c>
      <c r="P195" s="6">
        <v>416</v>
      </c>
      <c r="R195" s="6">
        <v>10</v>
      </c>
      <c r="T195" s="6" t="s">
        <v>43</v>
      </c>
      <c r="U195" s="6" t="s">
        <v>44</v>
      </c>
      <c r="V195" s="6" t="s">
        <v>56</v>
      </c>
      <c r="W195" s="6" t="s">
        <v>1270</v>
      </c>
      <c r="Y195" s="6" t="s">
        <v>1271</v>
      </c>
      <c r="AB195" s="6" t="s">
        <v>1272</v>
      </c>
      <c r="AC195" s="6">
        <v>88.95</v>
      </c>
      <c r="AF195" s="6" t="s">
        <v>42</v>
      </c>
      <c r="AI195" s="6" t="str">
        <f>HYPERLINK("https://doi.org/10.12987/9780300220827")</f>
        <v>https://doi.org/10.12987/9780300220827</v>
      </c>
      <c r="AK195" s="6" t="s">
        <v>51</v>
      </c>
    </row>
    <row r="196" spans="1:37" s="6" customFormat="1" x14ac:dyDescent="0.3">
      <c r="A196" s="6">
        <v>310219</v>
      </c>
      <c r="B196" s="7">
        <v>9783486769722</v>
      </c>
      <c r="C196" s="7"/>
      <c r="D196" s="7">
        <v>9783486732986</v>
      </c>
      <c r="E196" s="6" t="s">
        <v>36</v>
      </c>
      <c r="F196" s="6" t="s">
        <v>1273</v>
      </c>
      <c r="H196" s="6" t="s">
        <v>1274</v>
      </c>
      <c r="J196" s="6">
        <v>1</v>
      </c>
      <c r="M196" s="6" t="s">
        <v>1046</v>
      </c>
      <c r="N196" s="8">
        <v>41565</v>
      </c>
      <c r="O196" s="6">
        <v>2013</v>
      </c>
      <c r="P196" s="6">
        <v>184</v>
      </c>
      <c r="R196" s="6">
        <v>10</v>
      </c>
      <c r="S196" s="6">
        <v>2417</v>
      </c>
      <c r="T196" s="6" t="s">
        <v>43</v>
      </c>
      <c r="U196" s="6" t="s">
        <v>44</v>
      </c>
      <c r="V196" s="6" t="s">
        <v>45</v>
      </c>
      <c r="W196" s="6" t="s">
        <v>1275</v>
      </c>
      <c r="X196" s="6" t="s">
        <v>47</v>
      </c>
      <c r="Y196" s="6" t="s">
        <v>1276</v>
      </c>
      <c r="Z196" s="6" t="s">
        <v>1277</v>
      </c>
      <c r="AC196" s="6">
        <v>249</v>
      </c>
      <c r="AE196" s="6">
        <v>39.799999999999997</v>
      </c>
      <c r="AF196" s="6" t="s">
        <v>42</v>
      </c>
      <c r="AH196" s="6" t="s">
        <v>42</v>
      </c>
      <c r="AI196" s="6" t="str">
        <f>HYPERLINK("https://doi.org/10.1524/9783486769722")</f>
        <v>https://doi.org/10.1524/9783486769722</v>
      </c>
      <c r="AK196" s="6" t="s">
        <v>51</v>
      </c>
    </row>
    <row r="197" spans="1:37" s="6" customFormat="1" x14ac:dyDescent="0.3">
      <c r="A197" s="6">
        <v>555688</v>
      </c>
      <c r="B197" s="7">
        <v>9780520959132</v>
      </c>
      <c r="C197" s="7"/>
      <c r="D197" s="7"/>
      <c r="F197" s="6" t="s">
        <v>1278</v>
      </c>
      <c r="G197" s="6" t="s">
        <v>1279</v>
      </c>
      <c r="H197" s="6" t="s">
        <v>1280</v>
      </c>
      <c r="J197" s="6">
        <v>2</v>
      </c>
      <c r="K197" s="6" t="s">
        <v>1281</v>
      </c>
      <c r="M197" s="6" t="s">
        <v>897</v>
      </c>
      <c r="N197" s="8">
        <v>41831</v>
      </c>
      <c r="O197" s="6">
        <v>2014</v>
      </c>
      <c r="P197" s="6">
        <v>323</v>
      </c>
      <c r="R197" s="6">
        <v>10</v>
      </c>
      <c r="T197" s="6" t="s">
        <v>43</v>
      </c>
      <c r="U197" s="6" t="s">
        <v>44</v>
      </c>
      <c r="V197" s="6" t="s">
        <v>56</v>
      </c>
      <c r="W197" s="6" t="s">
        <v>1282</v>
      </c>
      <c r="Y197" s="6" t="s">
        <v>1283</v>
      </c>
      <c r="Z197" s="6" t="s">
        <v>1284</v>
      </c>
      <c r="AB197" s="6" t="s">
        <v>1285</v>
      </c>
      <c r="AC197" s="6">
        <v>159.94999999999999</v>
      </c>
      <c r="AF197" s="6" t="s">
        <v>42</v>
      </c>
      <c r="AI197" s="6" t="str">
        <f>HYPERLINK("https://doi.org/10.1525/9780520959132")</f>
        <v>https://doi.org/10.1525/9780520959132</v>
      </c>
      <c r="AK197" s="6" t="s">
        <v>51</v>
      </c>
    </row>
    <row r="198" spans="1:37" s="6" customFormat="1" x14ac:dyDescent="0.3">
      <c r="A198" s="6">
        <v>527637</v>
      </c>
      <c r="B198" s="7">
        <v>9781442627345</v>
      </c>
      <c r="C198" s="7"/>
      <c r="D198" s="7"/>
      <c r="F198" s="6" t="s">
        <v>1286</v>
      </c>
      <c r="G198" s="6" t="s">
        <v>1287</v>
      </c>
      <c r="H198" s="6" t="s">
        <v>1288</v>
      </c>
      <c r="J198" s="6">
        <v>1</v>
      </c>
      <c r="K198" s="6" t="s">
        <v>1289</v>
      </c>
      <c r="M198" s="6" t="s">
        <v>114</v>
      </c>
      <c r="N198" s="8">
        <v>39066</v>
      </c>
      <c r="O198" s="6">
        <v>2005</v>
      </c>
      <c r="P198" s="6">
        <v>240</v>
      </c>
      <c r="R198" s="6">
        <v>10</v>
      </c>
      <c r="T198" s="6" t="s">
        <v>43</v>
      </c>
      <c r="U198" s="6" t="s">
        <v>44</v>
      </c>
      <c r="V198" s="6" t="s">
        <v>56</v>
      </c>
      <c r="W198" s="6" t="s">
        <v>1290</v>
      </c>
      <c r="Y198" s="6" t="s">
        <v>1291</v>
      </c>
      <c r="Z198" s="6" t="s">
        <v>1292</v>
      </c>
      <c r="AB198" s="6" t="s">
        <v>1293</v>
      </c>
      <c r="AC198" s="6">
        <v>208.95</v>
      </c>
      <c r="AF198" s="6" t="s">
        <v>42</v>
      </c>
      <c r="AI198" s="6" t="str">
        <f>HYPERLINK("https://doi.org/10.3138/9781442627345")</f>
        <v>https://doi.org/10.3138/9781442627345</v>
      </c>
      <c r="AK198" s="6" t="s">
        <v>51</v>
      </c>
    </row>
    <row r="199" spans="1:37" s="6" customFormat="1" x14ac:dyDescent="0.3">
      <c r="A199" s="6">
        <v>564055</v>
      </c>
      <c r="B199" s="7">
        <v>9780813570235</v>
      </c>
      <c r="C199" s="7"/>
      <c r="D199" s="7"/>
      <c r="F199" s="6" t="s">
        <v>1294</v>
      </c>
      <c r="G199" s="6" t="s">
        <v>1295</v>
      </c>
      <c r="H199" s="6" t="s">
        <v>1296</v>
      </c>
      <c r="J199" s="6">
        <v>1</v>
      </c>
      <c r="M199" s="6" t="s">
        <v>104</v>
      </c>
      <c r="N199" s="8">
        <v>41516</v>
      </c>
      <c r="O199" s="6">
        <v>2013</v>
      </c>
      <c r="P199" s="6">
        <v>272</v>
      </c>
      <c r="R199" s="6">
        <v>10</v>
      </c>
      <c r="T199" s="6" t="s">
        <v>43</v>
      </c>
      <c r="U199" s="6" t="s">
        <v>44</v>
      </c>
      <c r="V199" s="6" t="s">
        <v>56</v>
      </c>
      <c r="W199" s="6" t="s">
        <v>148</v>
      </c>
      <c r="Y199" s="6" t="s">
        <v>1297</v>
      </c>
      <c r="Z199" s="6" t="s">
        <v>1298</v>
      </c>
      <c r="AA199" s="6" t="s">
        <v>1299</v>
      </c>
      <c r="AB199" s="6" t="s">
        <v>1300</v>
      </c>
      <c r="AC199" s="6">
        <v>266.95</v>
      </c>
      <c r="AF199" s="6" t="s">
        <v>42</v>
      </c>
      <c r="AI199" s="6" t="str">
        <f>HYPERLINK("https://doi.org/10.36019/9780813570235")</f>
        <v>https://doi.org/10.36019/9780813570235</v>
      </c>
      <c r="AK199" s="6" t="s">
        <v>51</v>
      </c>
    </row>
    <row r="200" spans="1:37" s="6" customFormat="1" x14ac:dyDescent="0.3">
      <c r="A200" s="6">
        <v>518260</v>
      </c>
      <c r="B200" s="7">
        <v>9783110470444</v>
      </c>
      <c r="C200" s="7"/>
      <c r="D200" s="7">
        <v>9783110468199</v>
      </c>
      <c r="F200" s="6" t="s">
        <v>943</v>
      </c>
      <c r="I200" s="6" t="s">
        <v>1301</v>
      </c>
      <c r="J200" s="6">
        <v>1</v>
      </c>
      <c r="K200" s="6" t="s">
        <v>464</v>
      </c>
      <c r="L200" s="9" t="s">
        <v>343</v>
      </c>
      <c r="M200" s="6" t="s">
        <v>80</v>
      </c>
      <c r="N200" s="8">
        <v>42800</v>
      </c>
      <c r="O200" s="6">
        <v>2017</v>
      </c>
      <c r="P200" s="6">
        <v>91</v>
      </c>
      <c r="Q200" s="6">
        <v>61</v>
      </c>
      <c r="S200" s="6">
        <v>2417</v>
      </c>
      <c r="T200" s="6" t="s">
        <v>43</v>
      </c>
      <c r="U200" s="6" t="s">
        <v>76</v>
      </c>
      <c r="V200" s="6" t="s">
        <v>192</v>
      </c>
      <c r="W200" s="6" t="s">
        <v>1302</v>
      </c>
      <c r="Y200" s="6" t="s">
        <v>1303</v>
      </c>
      <c r="AB200" s="6" t="s">
        <v>656</v>
      </c>
      <c r="AC200" s="6">
        <v>139</v>
      </c>
      <c r="AE200" s="6">
        <v>74.95</v>
      </c>
      <c r="AF200" s="6" t="s">
        <v>42</v>
      </c>
      <c r="AH200" s="6" t="s">
        <v>42</v>
      </c>
      <c r="AI200" s="6" t="str">
        <f>HYPERLINK("https://doi.org/10.1515/9783110470444")</f>
        <v>https://doi.org/10.1515/9783110470444</v>
      </c>
      <c r="AK200" s="6" t="s">
        <v>51</v>
      </c>
    </row>
    <row r="201" spans="1:37" s="6" customFormat="1" x14ac:dyDescent="0.3">
      <c r="A201" s="6">
        <v>539607</v>
      </c>
      <c r="B201" s="7">
        <v>9781442657267</v>
      </c>
      <c r="C201" s="7"/>
      <c r="D201" s="7"/>
      <c r="F201" s="6" t="s">
        <v>1304</v>
      </c>
      <c r="G201" s="6" t="s">
        <v>1305</v>
      </c>
      <c r="H201" s="6" t="s">
        <v>1306</v>
      </c>
      <c r="J201" s="6">
        <v>1</v>
      </c>
      <c r="K201" s="6" t="s">
        <v>1289</v>
      </c>
      <c r="M201" s="6" t="s">
        <v>114</v>
      </c>
      <c r="N201" s="8">
        <v>38701</v>
      </c>
      <c r="O201" s="6">
        <v>2005</v>
      </c>
      <c r="P201" s="6">
        <v>320</v>
      </c>
      <c r="R201" s="6">
        <v>10</v>
      </c>
      <c r="T201" s="6" t="s">
        <v>43</v>
      </c>
      <c r="U201" s="6" t="s">
        <v>44</v>
      </c>
      <c r="V201" s="6" t="s">
        <v>56</v>
      </c>
      <c r="W201" s="6" t="s">
        <v>1307</v>
      </c>
      <c r="Y201" s="6" t="s">
        <v>1308</v>
      </c>
      <c r="Z201" s="6" t="s">
        <v>1309</v>
      </c>
      <c r="AB201" s="6" t="s">
        <v>1310</v>
      </c>
      <c r="AC201" s="6">
        <v>208.95</v>
      </c>
      <c r="AF201" s="6" t="s">
        <v>42</v>
      </c>
      <c r="AI201" s="6" t="str">
        <f>HYPERLINK("https://doi.org/10.3138/9781442657267")</f>
        <v>https://doi.org/10.3138/9781442657267</v>
      </c>
      <c r="AK201" s="6" t="s">
        <v>51</v>
      </c>
    </row>
    <row r="202" spans="1:37" s="6" customFormat="1" x14ac:dyDescent="0.3">
      <c r="A202" s="6">
        <v>533297</v>
      </c>
      <c r="B202" s="7">
        <v>9780300206579</v>
      </c>
      <c r="C202" s="7"/>
      <c r="D202" s="7"/>
      <c r="F202" s="6" t="s">
        <v>1311</v>
      </c>
      <c r="G202" s="6" t="s">
        <v>1312</v>
      </c>
      <c r="H202" s="6" t="s">
        <v>1313</v>
      </c>
      <c r="J202" s="6">
        <v>1</v>
      </c>
      <c r="K202" s="6" t="s">
        <v>1314</v>
      </c>
      <c r="M202" s="6" t="s">
        <v>638</v>
      </c>
      <c r="N202" s="8">
        <v>41818</v>
      </c>
      <c r="O202" s="6">
        <v>2014</v>
      </c>
      <c r="P202" s="6">
        <v>368</v>
      </c>
      <c r="R202" s="6">
        <v>10</v>
      </c>
      <c r="T202" s="6" t="s">
        <v>43</v>
      </c>
      <c r="U202" s="6" t="s">
        <v>44</v>
      </c>
      <c r="V202" s="6" t="s">
        <v>56</v>
      </c>
      <c r="W202" s="6" t="s">
        <v>1315</v>
      </c>
      <c r="Y202" s="6" t="s">
        <v>1316</v>
      </c>
      <c r="AB202" s="6" t="s">
        <v>1317</v>
      </c>
      <c r="AC202" s="6">
        <v>97.95</v>
      </c>
      <c r="AF202" s="6" t="s">
        <v>42</v>
      </c>
      <c r="AI202" s="6" t="str">
        <f>HYPERLINK("https://doi.org/10.12987/9780300206579")</f>
        <v>https://doi.org/10.12987/9780300206579</v>
      </c>
      <c r="AK202" s="6" t="s">
        <v>51</v>
      </c>
    </row>
    <row r="203" spans="1:37" s="6" customFormat="1" x14ac:dyDescent="0.3">
      <c r="A203" s="6">
        <v>573691</v>
      </c>
      <c r="B203" s="7">
        <v>9780813591513</v>
      </c>
      <c r="C203" s="7"/>
      <c r="D203" s="7"/>
      <c r="F203" s="6" t="s">
        <v>1318</v>
      </c>
      <c r="G203" s="6" t="s">
        <v>1319</v>
      </c>
      <c r="H203" s="6" t="s">
        <v>1320</v>
      </c>
      <c r="J203" s="6">
        <v>1</v>
      </c>
      <c r="K203" s="6" t="s">
        <v>1321</v>
      </c>
      <c r="M203" s="6" t="s">
        <v>104</v>
      </c>
      <c r="N203" s="8">
        <v>43847</v>
      </c>
      <c r="O203" s="6">
        <v>2020</v>
      </c>
      <c r="P203" s="6">
        <v>372</v>
      </c>
      <c r="R203" s="6">
        <v>10</v>
      </c>
      <c r="T203" s="6" t="s">
        <v>43</v>
      </c>
      <c r="U203" s="6" t="s">
        <v>44</v>
      </c>
      <c r="V203" s="6" t="s">
        <v>56</v>
      </c>
      <c r="W203" s="6" t="s">
        <v>1322</v>
      </c>
      <c r="Y203" s="6" t="s">
        <v>1323</v>
      </c>
      <c r="Z203" s="6" t="s">
        <v>1324</v>
      </c>
      <c r="AA203" s="6" t="s">
        <v>1325</v>
      </c>
      <c r="AB203" s="6" t="s">
        <v>1326</v>
      </c>
      <c r="AC203" s="6">
        <v>0</v>
      </c>
      <c r="AF203" s="6" t="s">
        <v>42</v>
      </c>
      <c r="AI203" s="6" t="str">
        <f>HYPERLINK("https://doi.org/10.36019/9780813591513?locatt=mode:legacy")</f>
        <v>https://doi.org/10.36019/9780813591513?locatt=mode:legacy</v>
      </c>
      <c r="AJ203" s="6" t="s">
        <v>1327</v>
      </c>
      <c r="AK203" s="6" t="s">
        <v>51</v>
      </c>
    </row>
    <row r="204" spans="1:37" s="6" customFormat="1" x14ac:dyDescent="0.3">
      <c r="A204" s="6">
        <v>629539</v>
      </c>
      <c r="B204" s="7">
        <v>9783110792850</v>
      </c>
      <c r="C204" s="7">
        <v>9783110792829</v>
      </c>
      <c r="D204" s="7"/>
      <c r="F204" s="6" t="s">
        <v>1328</v>
      </c>
      <c r="H204" s="6" t="s">
        <v>1329</v>
      </c>
      <c r="J204" s="6">
        <v>1</v>
      </c>
      <c r="K204" s="6" t="s">
        <v>400</v>
      </c>
      <c r="L204" s="9" t="s">
        <v>1330</v>
      </c>
      <c r="M204" s="6" t="s">
        <v>41</v>
      </c>
      <c r="N204" s="8">
        <v>44823</v>
      </c>
      <c r="O204" s="6">
        <v>2022</v>
      </c>
      <c r="P204" s="6">
        <v>270</v>
      </c>
      <c r="Q204" s="6">
        <v>18</v>
      </c>
      <c r="S204" s="6">
        <v>2417</v>
      </c>
      <c r="T204" s="6" t="s">
        <v>43</v>
      </c>
      <c r="U204" s="6" t="s">
        <v>44</v>
      </c>
      <c r="V204" s="6" t="s">
        <v>45</v>
      </c>
      <c r="W204" s="6" t="s">
        <v>1331</v>
      </c>
      <c r="Y204" s="6" t="s">
        <v>1332</v>
      </c>
      <c r="AB204" s="6" t="s">
        <v>1333</v>
      </c>
      <c r="AC204" s="6">
        <v>139</v>
      </c>
      <c r="AD204" s="6">
        <v>149.94999999999999</v>
      </c>
      <c r="AF204" s="6" t="s">
        <v>42</v>
      </c>
      <c r="AG204" s="6" t="s">
        <v>42</v>
      </c>
      <c r="AI204" s="6" t="str">
        <f>HYPERLINK("https://doi.org/10.1515/9783110792850")</f>
        <v>https://doi.org/10.1515/9783110792850</v>
      </c>
      <c r="AK204" s="6" t="s">
        <v>51</v>
      </c>
    </row>
    <row r="205" spans="1:37" s="6" customFormat="1" x14ac:dyDescent="0.3">
      <c r="A205" s="6">
        <v>560043</v>
      </c>
      <c r="B205" s="7">
        <v>9780226438528</v>
      </c>
      <c r="C205" s="7"/>
      <c r="D205" s="7"/>
      <c r="F205" s="6" t="s">
        <v>1334</v>
      </c>
      <c r="G205" s="6" t="s">
        <v>1335</v>
      </c>
      <c r="H205" s="6" t="s">
        <v>1336</v>
      </c>
      <c r="J205" s="6">
        <v>1</v>
      </c>
      <c r="M205" s="6" t="s">
        <v>196</v>
      </c>
      <c r="N205" s="8">
        <v>43280</v>
      </c>
      <c r="O205" s="6">
        <v>2018</v>
      </c>
      <c r="P205" s="6">
        <v>320</v>
      </c>
      <c r="R205" s="6">
        <v>10</v>
      </c>
      <c r="T205" s="6" t="s">
        <v>43</v>
      </c>
      <c r="U205" s="6" t="s">
        <v>44</v>
      </c>
      <c r="V205" s="6" t="s">
        <v>56</v>
      </c>
      <c r="W205" s="6" t="s">
        <v>364</v>
      </c>
      <c r="Y205" s="6" t="s">
        <v>1337</v>
      </c>
      <c r="Z205" s="6" t="s">
        <v>1338</v>
      </c>
      <c r="AA205" s="6" t="s">
        <v>1339</v>
      </c>
      <c r="AB205" s="6" t="s">
        <v>1340</v>
      </c>
      <c r="AC205" s="6">
        <v>173.95</v>
      </c>
      <c r="AF205" s="6" t="s">
        <v>42</v>
      </c>
      <c r="AI205" s="6" t="str">
        <f>HYPERLINK("https://www.degruyter.com/isbn/9780226438528")</f>
        <v>https://www.degruyter.com/isbn/9780226438528</v>
      </c>
      <c r="AK205" s="6" t="s">
        <v>51</v>
      </c>
    </row>
  </sheetData>
  <autoFilter ref="A8:AK205" xr:uid="{3D8DEC7A-FC55-42A2-A406-318A0A735EB7}"/>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2023-04-13T03:23:10Z</dcterms:created>
  <dcterms:modified xsi:type="dcterms:W3CDTF">2024-02-02T13:26:41Z</dcterms:modified>
</cp:coreProperties>
</file>