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2" documentId="13_ncr:1_{2C3E4BE9-B5D3-4C39-8E55-22D04B246C22}" xr6:coauthVersionLast="47" xr6:coauthVersionMax="47" xr10:uidLastSave="{41BFB5F3-1A05-4FE5-A8B0-70E7CFBAA7C6}"/>
  <bookViews>
    <workbookView xWindow="-108" yWindow="-108" windowWidth="23256" windowHeight="12576" xr2:uid="{1E331925-8D50-4419-AAA5-F566285B6694}"/>
  </bookViews>
  <sheets>
    <sheet name="Sheet1" sheetId="1" r:id="rId1"/>
  </sheets>
  <definedNames>
    <definedName name="_xlnm._FilterDatabase" localSheetId="0" hidden="1">Sheet1!$A$8:$AK$205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5" i="1" l="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6" i="1"/>
  <c r="AI155" i="1"/>
  <c r="AI154" i="1"/>
  <c r="AI153" i="1"/>
  <c r="AI152" i="1"/>
  <c r="AI151" i="1"/>
  <c r="AI150" i="1"/>
  <c r="AI149" i="1"/>
  <c r="AI148" i="1"/>
  <c r="AI147" i="1"/>
  <c r="AI146" i="1"/>
  <c r="AI145" i="1"/>
  <c r="AI144" i="1"/>
  <c r="AI143" i="1"/>
  <c r="AI142" i="1"/>
  <c r="AI141" i="1"/>
  <c r="AI140" i="1"/>
  <c r="AI139" i="1"/>
  <c r="AI138"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<sst xmlns="http://schemas.openxmlformats.org/spreadsheetml/2006/main" count="2714" uniqueCount="1516">
  <si>
    <t xml:space="preserve">Prices are subject to change. </t>
  </si>
  <si>
    <t xml:space="preserve">Please contact your local sales representatives for details. </t>
  </si>
  <si>
    <t>Top 200: History</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</si>
  <si>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</si>
  <si>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</si>
  <si>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</si>
  <si>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</si>
  <si>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</si>
  <si>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</si>
  <si>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</si>
  <si>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</si>
  <si>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</si>
  <si>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</si>
  <si>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</si>
  <si>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</si>
  <si>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</si>
  <si>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</si>
  <si>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</si>
  <si>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</si>
  <si>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</si>
  <si>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</si>
  <si>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</si>
  <si>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</si>
  <si>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</si>
  <si>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</si>
  <si>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</si>
  <si>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</si>
  <si>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</si>
  <si>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</si>
  <si>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</si>
  <si>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</si>
  <si>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</si>
  <si>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</si>
  <si>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</si>
  <si>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</si>
  <si>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</si>
  <si>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</si>
  <si>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Provincializing Europe</t>
  </si>
  <si>
    <t>Postcolonial Thought and Historical Difference - New Edition</t>
  </si>
  <si>
    <t>Chakrabarty, Dipesh</t>
  </si>
  <si>
    <t>Princeton Studies in Culture/Power/History</t>
  </si>
  <si>
    <t>Princeton University Press</t>
  </si>
  <si>
    <t>Available</t>
  </si>
  <si>
    <t>History</t>
  </si>
  <si>
    <t>Miscellaneous</t>
  </si>
  <si>
    <t xml:space="preserve"> HIS010020 HISTORY / Europe / Western; HIS016000 HISTORY / Historiography; HIS054000 HISTORY / Social History</t>
  </si>
  <si>
    <t>First published in 2000, Dipesh Chakrabarty's influential Provincializing Europe addresses the mythical figure of Europe that is often taken to be the original site of modernity in many histories of capitalist transition in non-Western countries. This imaginary Europe, Dipesh Chakrabarty argues, is built into the social sciences. The very idea of historicizing carries with it some peculiarly European assumptions about disenchanted space, secular time, and sovereignty. Measured against such mythical standards, capitalist transition in the third world has often seemed either incomplete or lacking. Provincializing Europe proposes that every case of transition to capitalism is a case of translation as well--a translation of existing worlds and their thought--categories into the categories and self-understandings of capitalist modernity. Now featuring a new preface in which Chakrabarty responds to his critics, this book globalizes European thought by exploring how it may be renewed both for and from the margins.</t>
  </si>
  <si>
    <t>Giovanni Federico . . . has compiled an exhaustive and impressive array of historical socioeconomic data heretofore unavailable in one source. . . . One of the book's strengths is the remarkable level of detail and the carefully assembled historical data. It is a rare sort of book and Federico tells the story of agriculture in a very interesting way. His mastery of the subject is plainly visible throughout the book. . . . This is not a text that can be used in undergraduate courses rather, it is an analysis of economic performance and the history of agriculture that should be core reading for advanced students of agriculture and researchers. It will be a major reference for the foreseeable future and should be on the shelf of every agricultural scientist and anyone else interested in the historical and economic aspects of agriculture.---Krishna Prasad Vadrevu, Development and ChangeChakrabarty's work gives us a richer, more penetrating language to deal with modernity and the colonial encounter. . . . It is the ambiguity of Chakabarty's own position as both a critic and archivist of modernity that gives his study its poetic undertow and its intelligent irresponsibility.---Amit Chaudhuri, London Review of Books[T]he analysis of the processes and mechanisms of destruction are well worth reading.---Joyce Apsel, Human Rights ReviewThe great value of this book lies in Chakrabarty's exceptional ability to bring to light what constantly gets glossed over and forgotten when we can only speak the standard languages of the academy. To do this requires the kind of bilingual consciousness which can bring into illuminating relation Adam Smith and Tagore. Chakrabarty makes you regret that so few are capable of doing this with a high degree of eloquence and insight.---Charles Taylor, IWM NewsletterA slow, detailed, careful reading of the author's positively provocative style will be rich in rewards, generating, in</t>
  </si>
  <si>
    <t>Dipesh Chakrabarty is the Lawrence A. Kimpton Distinguished Service Professor in History, South Asian Languages and Civilizations, and the College at the University of Chicago. He is the author of Rethinking Working-Class History: Bengal 1890-1940.</t>
  </si>
  <si>
    <t>N</t>
  </si>
  <si>
    <t>What Is Global History?</t>
  </si>
  <si>
    <t>Conrad, Sebastian</t>
  </si>
  <si>
    <t xml:space="preserve"> HIS000000 HISTORY / General; HIS016000 HISTORY / Historiography; HIS037000 HISTORY / World</t>
  </si>
  <si>
    <t>Until very recently, historians have looked at the past with the tools of the nineteenth century. But globalization has fundamentally altered our ways of knowing, and it is no longer possible to study nations in isolation or to understand world history as emanating from the West. This book reveals why the discipline of global history has emerged as the most dynamic and innovative field in history—one that takes the connectedness of the world as its point of departure, and that poses a fundamental challenge to the premises and methods of history as we know it.What Is Global History? provides a comprehensive overview of this exciting new approach to history. The book addresses some of the biggest questions the discipline will face in the twenty-first century: How does global history differ from other interpretations of world history? How do we write a global history that is not Eurocentric yet does not fall into the trap of creating new centrisms? How can historians compare different societies and establish compatibility across space? What are the politics of global history? This in-depth and accessible book also explores the limits of the new paradigm and even its dangers, the question of whom global history should be written for, and much more.Written by a leading expert in the field, What Is Global History? shows how, by understanding the world's past as an integrated whole, historians can remap the terrain of their discipline for our globalized present.</t>
  </si>
  <si>
    <t>A succinct overview of a field with rich theory and branches galore. . . . [It has] wonderfully crafted arguments. The author's erudition and mastery of varied scholarship is reflected not least by the forty-three pages of densely squeezed notes but also by myriad examples taken from various periods, regions, and areas of historical inquiry. These examples are an inseparable part of the theoretical discussion and contribute to the reader's understanding. All in all, this volume is an unprecedented achievement.---Orel Beilinson, H-Net Reviews What Is Global History? is an important assessment of one of the most profound historiographical developments during the past few decades. It provides a timely introduction for newcomers, and fresh and fascinating perspectives to scholars already active in the field. —Dominic Sachsenmaier, author of Global Perspectives on Global History Conrad has written a lucid and cogent book on the emergent field of global history. He clarifies the differences between this field and world history, globalization, and big history, as well as the related but different approaches such as postcolonialism and world systems. It will go far to introduce systematicity and method in explorations that seek to grasp the complex historical relations between the local and the global. —Prasenjit Duara, author of The Crisis of Global Modernity: Asian Traditions and a Sustainable Future Thoughtful and impressive. This book is an important addition to one of history's most exciting new fields. —Sven Beckert, author of Empire of Cotton: A Global History Calmly and incisively, Sebastian Conrad explains that when exciting new vistas beckon, our first task is not to plunge ahead unthinkingly, and this has never been truer than with the spectacular advent of global history in our time. Sketching a map of the territory, our masterful guide advocates an integrative approach to traversing it,</t>
  </si>
  <si>
    <t>Sebastian Conrad is professor of history at the Free University of Berlin. He is the author of German Colonialism: A Short History, Globalisation and the Nation in Imperial Germany, and The Quest for the Lost Nation: Writing History in Germany and Japan in the American Century.</t>
  </si>
  <si>
    <t>A History of the World in Seven Cheap Things</t>
  </si>
  <si>
    <t>A Guide to Capitalism, Nature, and the Future of the Planet</t>
  </si>
  <si>
    <t>Moore, Jason W. / Patel, Raj</t>
  </si>
  <si>
    <t>University of California Press</t>
  </si>
  <si>
    <t>Topics in History</t>
  </si>
  <si>
    <t>Global History</t>
  </si>
  <si>
    <t xml:space="preserve"> HIS037000 HISTORY / World; SOC002010 SOCIAL SCIENCE / Anthropology / Cultural &amp; Social; SOC026000 SOCIAL SCIENCE / Sociology / General</t>
  </si>
  <si>
    <t>Nature, money, work, care, food, energy, and lives: these are the seven things that have made our world and will shape its future. In making these things cheap, modern commerce has transformed, governed, and devastated Earth. In&amp;#160A History of the World in Seven Cheap Things, Raj Patel and Jason&amp;#160W. Moore present a new approach to analyzing today´s planetary emergencies. Bringing the latest ecological research together with histories of colonialism, indigenous struggles, slave revolts, and other rebellions and uprisings,&amp;#160Patel and Moore&amp;#160demonstrate that throughout history, crises have always prompted fresh strategies to make the world cheap and safe for capitalism. At a time of crisis in all seven cheap things, innovative and systemic thinking is urgently required. This book proposes a radical new way of understanding&amp;mdashand reclaiming&amp;mdashthe planet in the turbulent twenty-first century.</t>
  </si>
  <si>
    <t>Acknowledgments Introduction 1. Cheap Nature 2. Cheap Money 3. Cheap Work 4. Cheap Care 5. Cheap Food 6. Cheap Energy 7. Cheap Lives Conclusion Notes References Index</t>
  </si>
  <si>
    <t>PatelRaj: Raj Patel&amp;#160is an award-winning writer, activist, and academic. He is Research Professor in the Lyndon B. Johnson School of Public Affairs at the University of Texas, Austin and Senior Research Associate at the Unit for the Humanities at Rhodes University. He is the author of Stuffed and Starved: The Hidden Battle for the World Food System and The Value of Nothing: How to Reshape Market Society and Redefine Democracy. &amp;#160Jason W. Moore teaches world history and world-ecology at Binghamton University and is coordinator of the World-Ecology Research Network. He is the author of several books, including Capitalism in the Web of Life: Ecology and the Accumulation of Capital, and numerous award-winning essays in environmental history, political economy, and social theory.</t>
  </si>
  <si>
    <t>The Great Acceleration</t>
  </si>
  <si>
    <t>An Environmental History of the Anthropocene since 1945</t>
  </si>
  <si>
    <t>Engelke, Peter / McNeill, J. R.</t>
  </si>
  <si>
    <t>Harvard University Press</t>
  </si>
  <si>
    <t xml:space="preserve"> HIS037000 HISTORY / World; HIS037070 HISTORY / Modern / 20th Century; NAT011000 NATURE / Environmental Conservation &amp; Protection; POL044000 POLITICAL SCIENCE / Public Policy / Environmental Policy</t>
  </si>
  <si>
    <t>The pace of energy use, greenhouse gas emissions, and population growth has thrust the planet into a new age—the Anthropocene. Humans have altered the planet’s biogeochemical systems without consciously managing them. The Great Acceleration explains the causes, consequences, and uncertainties of this massive uncontrolled experiment.</t>
  </si>
  <si>
    <t>CoverTitleCopyrightContentsIntroductionChapter 1. Energy and PopulationChapter 2. Climate and Biological DiversityChapter 3. Cities and the EconomyChapter 4. Cold War and Environmental CultureConclusionNotesSelected BibliographyAcknowledgmentsIndex</t>
  </si>
  <si>
    <t>Among the first scholarly works to make explicit use of the geological framework of the Anthropocene for the purpose of rethinking the grand narratives of global economic change.-- Fredrik Albritton Jonsson Public Books</t>
  </si>
  <si>
    <t>McNeillJ. R.: J. R. McNeill is University Professor in the Department of History and School of Foreign Service at Georgetown University.EngelkePeter: Peter Engelke is a Senior Fellow at the Strategic Foresight Initiative at the Atlantic Council in Washington, DC.</t>
  </si>
  <si>
    <t>Racism</t>
  </si>
  <si>
    <t>A Short History</t>
  </si>
  <si>
    <t>Fredrickson, George M.</t>
  </si>
  <si>
    <t>Princeton Classics</t>
  </si>
  <si>
    <t>106</t>
  </si>
  <si>
    <t xml:space="preserve"> HIS037000 HISTORY / World; SOC031000 SOCIAL SCIENCE / Discrimination &amp; Race Relations</t>
  </si>
  <si>
    <t>Are antisemitism and white supremacy manifestations of a general phenomenon? Why didn't racism appear in Europe before the fourteenth century, and why did it flourish as never before in the eighteenth and nineteenth centuries? Why did the twentieth century see institutionalized racism in its most extreme forms? Why are egalitarian societies particularly susceptible to virulent racism? What do apartheid South Africa, Nazi Germany, and the American South under Jim Crow have in common? How did the Holocaust advance civil rights in the United States? With a rare blend of learning, economy, and cutting insight, George Fredrickson surveys the history of Western racism from its emergence in the late Middle Ages to the present. Beginning with the medieval antisemitism that put Jews beyond the pale of humanity, he traces the spread of racist thinking in the wake of European expansionism and the beginnings of the African slave trade. And he examines how the Enlightenment and nineteenth-century romantic nationalism created a new intellectual context for debates over slavery and Jewish emancipation. Fredrickson then makes the first sustained comparison between the color-coded racism of nineteenth-century America and the antisemitic racism that appeared in Germany around the same time. He finds similarity enough to justify the common label but also major differences in the nature and functions of the stereotypes invoked. The book concludes with a provocative account of the rise and decline of the twentieth century's overtly racist regimes--the Jim Crow South, Nazi Germany, and apartheid South Africa--in the context of world historical developments. This illuminating work is the first to treat racism across such a sweep of history and geography. It is distinguished not only by its original comparison of modern racism's two most significant varieties--white supremacy and antisemitism--but also by its eminent readability.</t>
  </si>
  <si>
    <t xml:space="preserve"> This outstanding book marshals scholarly learning with an impressively light touch. The book's originality lies in its successful combination of comparative and historical perspectives, which enables Fredrickson to draw connections previously overlooked in the scholarly literature. It is fascinating to read and is destined to become a classic. —Desmond King, author of Making AmericansRacism: A Short History is a tour de force within this genre. Richly footnoted and elegantly written, the book is a model of clarity and sophisticated analysis.---Milton Shain, Kleio Like a searchlight in the fog, this book picks out both the persistent and the changing meanings of racism as an idea and a set of practices among people of European derivation across several centuries. A compulsively readable and deeply informed overview. —John Higham, The Johns Hopkins University, author of Strangers in the Land Racism: A Short History is an original synthesis of the important historical writings on racial belief systems. In this clearly written book, George Fredrickson is the first scholar to systematically examine and compare the two most dominant forms of Western racism—antisemitism and white supremacy. It is an insightful work that will be widely discussed and cited by historians and social scientists alike. —William Julius Wilson, Lewis P. and Linda L. Geyser University Professor, Harvard University This is comparative history at its best. The long historical perspective makes for interesting reading, and Fredrickson's analysis is very effective. While modern antisemitism is clearly one variant of race thinking, no one has attempted to compare systematically its manifestations in German history with the racial systems of South Africa and the United States. The comparison is illuminating. With its admirable brevity and lucid prose, the work should attract many readers. —Eric D. Weitz, author of For Race</t>
  </si>
  <si>
    <t>George M. Fredrickson (1934–2008) was the Edgar E. Robinson Professor of U.S. History at Stanford University. His many books include Diverse Nations, Black Liberation, and White Supremacy. Albert M. Camarillo is the Leon Sloss Jr. Memorial Professor of American History at Stanford University.</t>
  </si>
  <si>
    <t>From Peoples into Nations</t>
  </si>
  <si>
    <t>A History of Eastern Europe</t>
  </si>
  <si>
    <t>Connelly, John</t>
  </si>
  <si>
    <t>Regional and National History</t>
  </si>
  <si>
    <t>Eastern Europe</t>
  </si>
  <si>
    <t xml:space="preserve"> HIS010010 HISTORY / Europe / Eastern; HIS037050 HISTORY / Modern / 18th Century; HIS037060 HISTORY / Modern / 19th Century; HIS037070 HISTORY / Modern / 20th Century; POL031000 POLITICAL SCIENCE / Political Ideologies / Nationalism &amp; Patriotism; POL058000 POLITICAL SCIENCE / World / European</t>
  </si>
  <si>
    <t>A sweeping narrative history of Eastern Europe from the late eighteenth century to todayIn the 1780s, the Habsburg monarch Joseph II decreed that henceforth German would be the language of his realm. His intention was to forge a unified state from his vast and disparate possessions, but his action had the opposite effect, catalyzing the emergence of competing nationalisms among his Hungarian, Czech, and other subjects, who feared that their languages and cultures would be lost. In this sweeping narrative history of Eastern Europe since the late eighteenth century, John Connelly connects the stories of the region's diverse peoples, telling how, at a profound level, they have a shared understanding of the past.An ancient history of invasion and migration made the region into a cultural landscape of extraordinary variety, a patchwork in which Slovaks, Bosnians, and countless others live shoulder to shoulder and where calls for national autonomy often have had bloody effects among the interwoven ethnicities. Connelly traces the rise of nationalism in Polish, Austro-Hungarian, and Ottoman lands the creation of new states after the First World War and their later absorption by the Nazi Reich and the Soviet Bloc the reemergence of democracy and separatist movements after the collapse of communism and the recent surge of populist politics throughout the region.Because of this common experience of upheaval, East Europeans are people with an acute feeling for the precariousness of history: they know that nations are not eternal, but come and go sometimes they disappear. From Peoples into Nations tells their story.</t>
  </si>
  <si>
    <t xml:space="preserve"> John Connelly's From Peoples into Nations combines the sweep of grand narrative with revealing, often touching detail. Connelly writes with passion, verve, erudition, and insight and he offers a compelling answer to the key question in Eastern European history: why ethnic nationalism remains the organizing principle of politics and culture in a region where nationalism has produced such tragic consequences. I can't recommend it highly enough. —Michael Ignatieff, president and rector of Central European University, Budapest In this powerful book, John Connelly makes sense of one of Europe's most complex regions for a new generation of readers. Often moving and always engaging, From Peoples into Nations will captivate both those familiar with old narratives about Eastern Europe and those looking for an introduction to the center of European political action and thought in the twentieth century. —Alison Frank Johnson, Harvard University From Peoples into Nations is a consistently interesting and lively narrative from a terrific and highly engaging writer. Connelly does much more than just tell the story of the making of contemporary Eastern Europe. He is a master at helping us understand events through his interpretations. —Norman M. Naimark, author of Genocide: A World History  In this powerful synthesis of Eastern European history, John Connelly illuminates the region's common problems as well as its rich diversity. Everyone interested in Europe's past and present should read this book. —James J. Sheehan, Stanford University John Connelly has written a history of Eastern Europe that is vast in scope, yet rich in detail. The work of a skilled historian at the peak of his scholarly powers, From Peoples into Nations will no doubt be discussed and debated within the field—and beyond—for years to come. —Holly Case, author of The Age of Questions</t>
  </si>
  <si>
    <t>John Connelly is professor of history and director of the Institute for East European, Eurasian, and Slavic Studies at the University of California, Berkeley. He is the author of Captive University: The Sovietization of East German, Czech, and Polish Higher Education and From Enemy to Brother: The Revolution in Catholic Teaching on the Jews. He lives in Kensington, California.</t>
  </si>
  <si>
    <t>The Transformation of the World</t>
  </si>
  <si>
    <t>A Global History of the Nineteenth Century</t>
  </si>
  <si>
    <t>Osterhammel, Jürgen</t>
  </si>
  <si>
    <t>America in the World</t>
  </si>
  <si>
    <t>15</t>
  </si>
  <si>
    <t xml:space="preserve"> BUS023000 BUSINESS &amp; ECONOMICS / Economic History; HIS037000 HISTORY / World; HIS037060 HISTORY / Modern / 19th Century; TEC056000 Technology &amp; Engineering / History</t>
  </si>
  <si>
    <t>A monumental history of the nineteenth century, The Transformation of the World offers a panoramic and multifaceted portrait of a world in transition. Jürgen Osterhammel, an eminent scholar who has been called the Braudel of the nineteenth century, moves beyond conventional Eurocentric and chronological accounts of the era, presenting instead a truly global history of breathtaking scope and towering erudition. He examines the powerful and complex forces that drove global change during the  long nineteenth century,  taking readers from New York to New Delhi, from the Latin American revolutions to the Taiping Rebellion, from the perils and promise of Europe's transatlantic labor markets to the hardships endured by nomadic, tribal peoples across the planet. Osterhammel describes a world increasingly networked by the telegraph, the steamship, and the railways. He explores the changing relationship between human beings and nature, looks at the importance of cities, explains the role slavery and its abolition played in the emergence of new nations, challenges the widely held belief that the nineteenth century witnessed the triumph of the nation-state, and much more.This is the highly anticipated English edition of the spectacularly successful and critically acclaimed German book, which is also being translated into Chinese, Polish, Russian, and French. Indispensable for any historian, The Transformation of the World sheds important new light on this momentous epoch, showing how the nineteenth century paved the way for the global catastrophes of the twentieth century, yet how it also gave rise to pacifism, liberalism, the trade union, and a host of other crucial developments.</t>
  </si>
  <si>
    <t>In this sweeping panorama, Osterhammel captures the dramatic shifts in how people lived and understood life during the nineteenth century. . . . Osterhammel offers a rich 'global history' of the century, one that features the West prominently but avoids Eurocentrism with vivid portraits of non-Western peoples and societies.Jürgen Osterhammel's fine The Transformation of the World: A Global History of the Nineteenth Century . . . swoops, shimmies and carves ellipses and spirals through the facts to give readers an insightful view of the nineteenth century in all its complexity and confusion. In a great work of scholarship, Professor Osterhammel . . . and his able translator . . . Patrick Camiller have fashioned a remarkable picture of the nineteenth century. . . . [It] brings a new meaning to the term block buster.---Satyajit Das, naked capitalismThe Transformation of the World stands as both an essential compendium of knowledge about human civilization on planet Earth in the nineteenth century and a unique monument of historical art.---Matthew Karp, Journal of American HistoryA milestone of German historical writing, one of the most important historical books of the last several decades. . . . [A] mosaic-like portrait of an epoch.---Jürgen Kocka, Die ZeitThis superb study gives form to a global history that lasts from the late 18th well into the 20th century and it does so without oversimplifying. It is exhilarating to find a system builder with such a feeling for nuance and difference. The only study comparable is Christopher Bayly's The Birth of the Modern World. This thick, dense book will prove most useful for scholars the history enthusiast will find there is no match for this resource. In it, there is much to appreciate.Jürgen Osterhammel, Winner of the 2012 Gerda Henkel Prize, of the Gerda Henkel Foundation[A] work of panoramic scope and rare historical imagination.&lt;</t>
  </si>
  <si>
    <t>Jürgen Osterhammel is professor of modern and contemporary history at the University of Konstanz. He is the coauthor of Globalization: A Short History and a coeditor of A History of the World.</t>
  </si>
  <si>
    <t>Historians on Hamilton</t>
  </si>
  <si>
    <t>How a Blockbuster Musical Is Restaging America's Past</t>
  </si>
  <si>
    <t>Romano, Renee C. / Potter, Claire Bond</t>
  </si>
  <si>
    <t>Rutgers University Press</t>
  </si>
  <si>
    <t>Historical Periods</t>
  </si>
  <si>
    <t>Pre-History</t>
  </si>
  <si>
    <t xml:space="preserve"> BIO006000 BIOGRAPHY &amp; AUTOBIOGRAPHY / Historical; HIS000000 HISTORY / General; HIS036030 HISTORY / United States / Revolutionary Period (1775-1800); PER011020 PERFORMING ARTS / Theater / History &amp; Criticism; PER013000 PERFORMING ARTS / Theater / Broadway &amp; Musicals</t>
  </si>
  <si>
    <t>America has gone Hamilton crazy. Lin-Manuel Miranda’s Tony-winning musical has spawned sold-out performances, a triple platinum cast album, and a score so catchy that it is being used to teach U.S. history in classrooms across the country. But just how historically accurate is Hamilton? And how is the show itself making history?Historians on Hamiltonbrings together a collection of top scholars to explain the Hamilton phenomenon and explore what it might mean for our understanding of America’s history. The contributors examine what the musical got right, what it got wrong, and why it matters. Does Hamilton’s hip-hop take on the Founding Fathers misrepresent our nation’s past, or does it offer a bold positive vision for our nation’s future? Can a musical so unabashedly contemporary and deliberately anachronistic still communicate historical truths about American culture and politics? And is Hamilton as revolutionary as its creators and many commentators claim?Perfect for students, teachers, theatre fans, hip-hop heads, and history buffs alike, these short and lively essays examine why Hamilton became an Obama-era sensation and consider its continued relevance in the age of Trump. Whether you are a fan or a skeptic, you will come away from this collection with a new appreciation for the meaning and importance of the Hamilton phenomenon.</t>
  </si>
  <si>
    <t>CoverTitleCopyrightContentsIntroduction: History Is Happening in ManhattanAct I: The Script1. From Ron Chernow’s Alexander Hamilton to Hamilton: An American Musical2. “Can We Get Back to Politics? Please?”: Hamilton’s Missing Politics in Hamilton3. Race-Conscious Casting and the Erasure of the Black Past in Hamilton4. The Greatest City in the World?: Slavery in New York in the Age of Hamilton5. “Remember . . . I’m Your Man”: Masculinity, Marriage, and Gender in HamiltonAct II: The Stage6. “The Ten-Dollar Founding Father”: Hamilton, Money, and Federal Power7. Hamilton as Founders Chic: A Neo-Federalist, Antislavery, Usable Past?8. Hamilton and the American Revolution on Stage and Screen9. From The Black Crook to Hamilton: A Brief History of Hot Tickets on Broadway&lt;div class='ch-level-2' class='start-page-222' class='s</t>
  </si>
  <si>
    <t xml:space="preserve"> Historians on Hamilton is an erudite and accessible scholarly consideration ofthe Broadway phenomenon thatcreated an Alexander Hamilton palatable for our times. An indispensable work for all interested in the foundingand contemporary racial politics. — Annette Gordon-Reed, author of The Hemingses of Monticello: An American Family Deeply documented, culturally astute, interpretively diverse, consistently illuminating—this is a model of intellectual engagement. Providing insight intoHamilton’s significance, the essays cogently reveal how contemporary culture shapes our past.”— Joshua Brown, American Social History Project, City University of New York Graduate Center Treating Hamilton as a historical phenomenon in its own right, contributors to this volume reflect on the lives that inspired it and its meaning for our conflict-ridden present. — Kathleen M. Brown, David Boies Professor of History, The University of Pennsylvania Think of this volume as a how-to manual for scholars to use the brilliance ofHamiltonto teach about the incredibly complex power dynamics of early America. — Gautham Rao, assistant professor of history at American University and author of National Duties“ForHamiltonfans, history buffs, political thinkers and Broadway acolytes, this collection provides dozens of fascinating perspectives, correctives, and sidelong directives. It probably won’t change your mind about the show, but it will keep you thinking and talking about it, and the world that surrounds it, for a long time to come. If you loveHamiltonthe musicalor have any curiosity about the man himself and where he fits into the American panorama, this is the book for you. — Jack Viertel, producer, critic, renowned author, and senior vice presiden</t>
  </si>
  <si>
    <t>RENEE C. ROMANO is the Robert S. Danforth Professor of History at Oberlin College in Ohio. She is the author or coeditor of many books, including Racial Reckoning: Prosecuting America’s Civil Rights Murders.CLAIRE BOND POTTER is a professor of history and the executive editor of Public Seminar at The New School in New York. She is the author or coeditor of several books, includingWar on Crime:Bandits, G-Men, and the Politics of Mass Culture (Rutgers University Press).About the contributors:Joseph M. Adelman is an assistant professor of history at FraminghamState University in Massachusetts. A historian of media,communication, and politics in the Atlantic world, he is currentlyworking on a book about the circulation of political news duringthe American Revolution and the history of the U.S. Post Office.Catherine Allgor is the president of the Massachusetts HistoricalSociety in Boston, Massachusetts. She is the author of severalbooks about women and politics in the founding era, includingA Perfect Union: Dolley Madison and the Creation of the AmericanNation.Jim Cullen is a history teacher at the Ethical Culture FieldstonSchool in New York City. He is the author of numerous books,among them The American Dream: A Short History of an Idea ThatShaped a Nation and Sensing the Past: Hollywood Stars and HistoricalVisions.Joanne B. Freeman is a professor of history and American Studiesat Yale University, specializing in the politics and political cultureof Revolutionary and early national America. An elected fellowof the Society of American Historians and an advisor to the NationalPark Service, she is the editor of The Essential Hamilton and Hamilton:Writings and the author of Affairs of Honor: National Politics inthe New Republic, which won the Best Book award from the Soc</t>
  </si>
  <si>
    <t>Historical Atlas of Central Europe</t>
  </si>
  <si>
    <t>Third Revised and Expanded Edition</t>
  </si>
  <si>
    <t>Magocsi, Paul Robert</t>
  </si>
  <si>
    <t>University of Toronto Press</t>
  </si>
  <si>
    <t xml:space="preserve"> HIS010000 HISTORY / Europe / General; HIS010010 HISTORY / Europe / Eastern; HIS052000 HISTORY / Historical Geography</t>
  </si>
  <si>
    <t>The third revised edition of this beautifully crafted full-color atlas covers the central third of the European Continent, from Poland-Lithuania in the north to Greece and western Turkey in the south.</t>
  </si>
  <si>
    <t>Introduction to the Original EditionNote to the Second Revised and Expanded EditionNote to the Third Revised Edition1. Central Europe: geographic zones2. Central Europe, ca. 400 3. Central Europe, 7th–8th centuries4. Central Europe, 9th century5. Early medieval kingdoms, ca. 10506. The period of feudal subdivisions, ca. 12507. Poland, Lithuania, and Bohemia-Moravia, 13th–15th centuries8. Hungary-Croatia and Venetia, 14th–15th centuries9. Bulgaria, Serbia, Bosnia, and the Ottoman Empire, 14th–15th centuries10. Central Europe, ca. 148011. Economic patterns, ca. 145012. The city in medieval times13. Ecclesiastical jurisdictions, ca. 145014. Central Europe, ca. 157015. Protestant Reformation, 16th century16. Catholic Counter Reformation, 16th–17th centuries17. Education and culture through the 18th century18. Central Europe, 164819. Poland-Lithuania, the Habsburgs, Hungary-Croatia, and Transylvania, 16th–17th centuries20. The Ottoman Empire, the Habsburgs, Hungary-Croatia, and Transylvania, 16th–17th centuries21. Central Europe, ca. 172122. Poland, Austria, and the Ottoman Empire, 18th century23. The Napoleonic era, 1795–181424. Central Europe, 181525. The Austrian and Austro-Hungarian Empire, 1815–191426. The Balkan Peninsula, 1817–191227. The Balkan Peninsula on the eve of World War I28. Canal and railway development before 191429. Population, 1870–191030. Ethnolinguistic distribution, ca. 190031. Cultural and educational institutions before 191432. Germans in Central Europe, ca. 190033. Jews and Armenians in Central Europe, ca. 190034. The Catholic Church, 190035. The Orthodox Church, 190036. Central Europe, 191037. World War I, 1914–191838. Central Europe, 1918–192339. Poland, Danzig, and Lithuania in the 20th century40. Belarus and Ukraine in the 20th century41. Czechoslovakia, the Czech R</t>
  </si>
  <si>
    <t xml:space="preserve"> A valuable reference work for historians of Europe and a treasure house for the merely curious   A Superb reference tool for those interested in the region and as essential aid for those involved in teaching the history of East Central Europe.  James Boxall: The Historical Atlas of Central Europe is a marvellous work that deserves to be in every map library, history department, researcher’s office, or even one’s coffee table. Considering the current events transpiring in this region of Europe, this atlas may well become one of the most used in any collection or classroom. George Barany: There is nothing comparable to this book in any language and its usefulness to the profession and interested public is beyond any doubt. The work is destined to exert considerable and lasting influence on generations of scholars, experts, diplomats, and politicians. </t>
  </si>
  <si>
    <t>MagocsiPaul Robert: Paul Robert Magocsi is a professor in the Departments of History and Political Science at the University of Toronto.</t>
  </si>
  <si>
    <t>The Great Divergence</t>
  </si>
  <si>
    <t>China, Europe, and the Making of the Modern World Economy</t>
  </si>
  <si>
    <t>Pomeranz, Kenneth</t>
  </si>
  <si>
    <t>118</t>
  </si>
  <si>
    <t xml:space="preserve">Modern History </t>
  </si>
  <si>
    <t xml:space="preserve"> HIS037060 HISTORY / Modern / 19th Century</t>
  </si>
  <si>
    <t>A landmark comparative history of Europe and China that examines why the Industrial Revolution emerged in the WestThe Great Divergence sheds light on one of the great questions of history: Why did sustained industrial growth begin in Northwest Europe? Historian Kenneth Pomeranz shows that as recently as 1750, life expectancy, consumption, and product and factor markets were comparable in Europe and East Asia. Moreover, key regions in China and Japan were no worse off ecologically than those in Western Europe, with each region facing corresponding shortages of land-intensive products. Pomeranz’s comparative lens reveals the two critical factors resulting in Europe's nineteenth-century divergence—the fortunate location of coal and access to trade with the New World. As East Asia’s economy stagnated, Europe narrowly escaped the same fate largely due to favorable resource stocks from underground and overseas. This Princeton Classics edition includes a preface from the author and makes a powerful historical work available to new readers.</t>
  </si>
  <si>
    <t xml:space="preserve"> The biggest and most important contribution to our new understanding of the causes and mechanisms that brought about the great divergence between the West and the rest. —Andre Gunder Frank, Journal of Asian Studies A profoundly thought-provoking book. —Jack Goody, Times Higher Education Supplement So rich that fresh insights emerge from virtually every page. —Robert B. Marks, American Historical Review Exhaustively researched and brilliantly argued. —Edward R. Slack Jr., Journal of World History</t>
  </si>
  <si>
    <t>Kenneth Pomeranz is University Professor of History at the University of Chicago. His books include The Making of a Hinterland and The World That Trade Created.</t>
  </si>
  <si>
    <t>They Were Her Property</t>
  </si>
  <si>
    <t>White Women as Slave Owners in the American South</t>
  </si>
  <si>
    <t>Jones-Rogers, Stephanie E.</t>
  </si>
  <si>
    <t>Yale University Press</t>
  </si>
  <si>
    <t xml:space="preserve"> HIS036040 HISTORY / United States / 19th Century; SOC028000 SOCIAL SCIENCE / Women's Studies; SOC054000 SOCIAL SCIENCE / Slavery</t>
  </si>
  <si>
    <t>A bold and searing investigation into the role of white women in the American slave economy   Bridging women’s history, the history of the South, and African American history, this book makes a bold argument about the role of white women in American slavery. Historian Stephanie E. Jones-Rogers draws on a variety of sources to show that slave†‘owning women were sophisticated economic actors who directly engaged in and benefited from the South’s slave market. Because women typically inherited more slaves than land, enslaved people were often their primary source of wealth. Not only did white women often refuse to cede ownership of their slaves to their husbands, they employed management techniques that were as effective and brutal as those used by slave†‘owning men. White women actively participated in the slave market, profited from it, and used it for economic and social empowerment. By examining the economically entangled lives of enslaved people and slave†‘owning women, Jones-Rogers presents a narrative that forces us to rethink the economics and social conventions of slaveholding America.</t>
  </si>
  <si>
    <t>Jones-RogersStephanie E.: Stephanie E. Jones-Rogers is assistant professor of history at the University of California, Berkeley. She is the winner of the 2013 Lerner-Scott Prize for best doctoral dissertation in U.S. women’s history. She lives in El Cerrito, CA.</t>
  </si>
  <si>
    <t>Dispossessed Lives</t>
  </si>
  <si>
    <t>Enslaved Women, Violence, and the Archive</t>
  </si>
  <si>
    <t>Fuentes, Marisa J.</t>
  </si>
  <si>
    <t>Early American Studies</t>
  </si>
  <si>
    <t>University of Pennsylvania Press</t>
  </si>
  <si>
    <t xml:space="preserve"> HIS036020 HISTORY / United States / Colonial Period (1600-1775); SOC028000 SOCIAL SCIENCE / Women's Studies</t>
  </si>
  <si>
    <t>Vividly recounting the lives of enslaved women in eighteenth-century Bridgetown, Barbados, and their conditions of confinement through urban, legal, sexual, and representational power wielded by slave owners, authorities, and the archive, Marisa J. Fuentes challenges how histories of vulnerable and invisible subjects are written.</t>
  </si>
  <si>
    <t>IntroductionChapter 1. Jane: Fugitivity, Space, and Structures of Control in BridgetownChapter 2. Rachael and Joanna: Power, Historical Figuring, and Troubling FreedomChapter 3. Agatha: White Women Slaveowners and the Dialectic of Racialized GenderChapter 4. Molly: Enslaved Women, Condemnation, and Gendered TerrorChapter 5.  Venus : Abolition Discourse, Gendered Violence, and the ArchiveEpilogueNotesIndexAcknowledgments</t>
  </si>
  <si>
    <t xml:space="preserve"> Dispossessed Lives is an important and complex work that demonstrates how historians can employ a range of interdisciplinary methodologies in order to tease out, in sensitive and thoughtful ways, the hidden corporeality of enslavement, or, put another way, the lives, deaths, and bodies of enslaved women that are buried in the archive. &amp;mdashMelanie J. Newton, University of Toronto Original in both content and structure, Dispossessed Lives offers a nuanced interpretation of race, gender, sexuality, and the power of the archive in the eighteenth-century urban British Atlantic. Marisa J. Fuentes is masterful with her use of extremely scarce primary source material, forcing us to rethink methodology and teaching us how to understand what is not present in the archives. &amp;mdashErica Armstrong Dunbar, University of Delaware Dispossessed Lives exemplifies the best new historical scholarship on slavery and gender. Marisa Fuentes's compelling study of women's lives in and around Bridgetown leaves the reader with a clear sense of who these women were and how they navigated the terrain of a Caribbean slave society. At the same time, Fuentes's engagement with the problems of the archive testifies to the powerful entanglements that constitute the afterlife of slavery. This is an important study that fundamentally reshapes the questions we are compelled to ask about the histories of slavery in the Atlantic world. &amp;mdashJennifer L. Morgan, New York University</t>
  </si>
  <si>
    <t>Marisa J. Fuentes is Associate Professor of Women's and Gender Studies and History at Rutgers University-New Brunswick.</t>
  </si>
  <si>
    <t>Against the Grain</t>
  </si>
  <si>
    <t>A Deep History of the Earliest States</t>
  </si>
  <si>
    <t>Scott, James C.</t>
  </si>
  <si>
    <t>Cultural History</t>
  </si>
  <si>
    <t xml:space="preserve"> HIS037000 HISTORY / World; HIS039000 HISTORY / Civilization; SCI027000 SCIENCE / Life Sciences / Evolution</t>
  </si>
  <si>
    <t>An account of all the new and surprising evidence now available that contradicts the standard narrative for the beginnings of the earliest civilizations Why did humans abandon hunting and gathering for sedentary communities dependent on livestock and cereal grains, and governed by precursors of today´s states? Most people believe that plant and animal domestication allowed humans, finally, to settle down and form agricultural villages, towns, and states, which made possible civilization, law, public order, and a presumably secure way of living. But archaeological and historical evidence challenges this narrative. The first agrarian states, says James C. Scott, were born of accumulations of domestications: first fire, then plants, livestock, subjects of the state, captives, and finally women in the patriarchal family&amp;mdashall of which can be viewed as a way of gaining control over reproduction. Scott explores why we avoided sedentism and plow agriculture, the advantages of mobile subsistence, the unforeseeable disease epidemics arising from crowding plants, animals, and grain, and why all early states are based on millets and cereal grains and unfree labor. He also discusses the barbarians&amp;rdquo who long evaded state control, as a way of understanding continuing tension between states and nonsubject peoples.</t>
  </si>
  <si>
    <t>James C. Scott is Sterling Professor of Political Science and codirector of the Agrarian Studies Program at Yale University.</t>
  </si>
  <si>
    <t>History Matters</t>
  </si>
  <si>
    <t>Patriarchy and the Challenge of Feminism</t>
  </si>
  <si>
    <t>Bennett, Judith M.</t>
  </si>
  <si>
    <t xml:space="preserve"> HIS000000 HISTORY / General; SOC010000 SOCIAL SCIENCE / Feminism &amp; Feminist Theory</t>
  </si>
  <si>
    <t>Written for everyone interested in women's and gender history, History Matters reaffirms the importance to feminist theory and activism of long-term historical perspectives. Judith M. Bennett, who has been commenting on developments in women's and gender history since the 1980s, argues that the achievement of a more feminist future relies on a rich, plausible, and well-informed knowledge of the past, and she asks her readers to consider what sorts of feminist history can best advance the struggles of the twenty-first century.Bennett takes as her central problem the growing chasm between feminism and history. Closely allied in the 1970s, each has now moved away from the other. Seeking to narrow this gap, Bennett proposes that feminist historians turn their attention to the intellectual challenges posed by the persistence of patriarchy. She posits a  patriarchal equilibrium  whereby, despite many changes in women's experiences over past centuries, women's status vis-&amp;agrave-vis that of men has remained remarkably unchanged. Although, for example, women today find employment in occupations unimaginable to medieval women, medieval and modern women have both encountered the same wage gap, earning on average only three-fourths of the wages earned by men. Bennett argues that the theoretical challenge posed by this patriarchal equilibrium will be best met by long-term historical perspectives that reach back well before the modern era. In chapters focused on women's work and lesbian sexuality, Bennett demonstrates the contemporary relevance of the distant past to feminist theory and politics. She concludes with a chapter that adds a new twist&amp;mdashthe challenges of textbooks and classrooms&amp;mdashto viewing women's history from a distance and with feminist intent.A new manifesto, History Matters engages forthrightly with the challenges faced by feminist historians today. It argues for the radical potential of a history that is focused on femin</t>
  </si>
  <si>
    <t>Chapter 1. Introduction: Feminism and HistoryChapter 2. Feminist History and Women's HistoryChapter 3. Who's Afraid of the Distant Past?Chapter 4. Patriarchal EquilibriumChapter 5. Less Money Than a Man Would TakeChapter 6. The L-Word in Women's HistoryChapter 7. The Master and the MistressChapter 8. Conclusion: For Whom Are We Doing Feminist History?NotesIndex</t>
  </si>
  <si>
    <t xml:space="preserve"> Bennett argues convincingly that our understanding of modern women's condition and contemporary feminist dilemmas must be rooted in the longue dur&amp;eacutee. From that perspective, we can develop a more nuanced and sophisticated analysis of the 'patriarchal equilibrium' that has so long constrained women's lives and efforts to transform them. &amp;mdashNancy A. Hewitt, Rutgers University This book should be required reading for anyone who believes that studying history 'for its own sake' misses the inherent revolutionary potential of the enterprise. &amp;mdashChoice Judith Bennett offers a striking analysis of the current state of feminist history. In a series of lucid chapters, she demonstrates the political and intellectual consequences of forgetting the past. This book should be required reading for every feminist who cares about the future. &amp;mdashMartha Vicinus, University of Michigan This is a book that will help us think deeper, and better, about the history we practice and its impact in the world. &amp;mdashLaura Gowing, King's College, London This is a remarkable work, at once erudite, insightful, witty, provocative, and analytically brilliant. Bennett writes with narrative verve and energy that captures the reader in both her compelling argument and detailed evidence. &amp;mdashBonnie G. Smith, Rutgers University</t>
  </si>
  <si>
    <t>Judith M. Bennett is Professor of History at the University of Southern California. She is the author of numerous books, including Ale, Beer and Brewsters in England: Women's Work in a Changing World, 1300-1600 and Women in the Medieval English Countryside: Gender and Household in Brigstock Before the Plague. She is coeditor, with Amy M. Froide, of Singlewomen in the European Past, 1250-1800, also available from the University of Pennsylvania Press.</t>
  </si>
  <si>
    <t>The Evolution of Knowledge</t>
  </si>
  <si>
    <t>Rethinking Science for the Anthropocene</t>
  </si>
  <si>
    <t>Renn, Jürgen</t>
  </si>
  <si>
    <t>History of Science</t>
  </si>
  <si>
    <t xml:space="preserve"> PHI004000 PHILOSOPHY / Epistemology; SCI034000 SCIENCE / History; SCI075000 SCIENCE / Philosophy &amp; Social Aspects; SCI090000 SCIENCE / Cognitive Science; SOC026000 SOCIAL SCIENCE / Sociology / General</t>
  </si>
  <si>
    <t>A fundamentally new approach to the history of science and technologyThis book presents a new way of thinking about the history of science and technology, one that offers a grand narrative of human history in which knowledge serves as a critical factor of cultural evolution. Jürgen Renn examines the role of knowledge in global transformations going back to the dawn of civilization while providing vital perspectives on the complex challenges confronting us today in the Anthropocene—this new geological epoch shaped by humankind.Renn reframes the history of science and technology within a much broader history of knowledge, analyzing key episodes such as the evolution of writing, the emergence of science in the ancient world, the Scientific Revolution of early modernity, the globalization of knowledge, industrialization, and the profound transformations wrought by modern science. He investigates the evolution of knowledge using an array of disciplines and methods, from cognitive science and experimental psychology to earth science and evolutionary biology. The result is an entirely new framework for understanding structural changes in systems of knowledge—and a bold new approach to the history and philosophy of science.Written by one of today's preeminent historians of science, The Evolution of Knowledge features essays on historiographical themes, a glossary of key terms, and practical insights on global issues ranging from climate change to digital capitalism. This incisive book also serves as an invaluable introduction to the history of knowledge.</t>
  </si>
  <si>
    <t xml:space="preserve"> In this exceptional book, Renn provides a general and penetrating in-depth view of the evolution of human knowledge from its roots in simple daily practices to the most abstract scientific theories, offering a breakthrough in the way the history of science is understood. —Rivka Feldhay, author of Galileo and the Church For a long time, historians of science have shied away from grand overarching narratives, concentrating instead on specialized microhistories. This book boldly counteracts this trend, offering a new framework for a history of knowledge able to cope with the present-day challenges of the Anthropocene. —Ana Simões, coauthor of Neither Physics nor Chemistry: A History of Quantum Chemistry</t>
  </si>
  <si>
    <t>Jürgen Renn is a director at the Max Planck Institute for the History of Science in Berlin where, together with his group, he researches structural changes in systems of knowledge. His aim is to develop a theoretical understanding of knowledge evolution, taking into account its epistemic, social, and material dimensions. His books include The Formative Years of Relativity: The History and Meaning of Einstein's Princeton Lectures and The Road to Relativity: The History and Meaning of Einstein's  The Foundation of General Relativity  (both Princeton).</t>
  </si>
  <si>
    <t>A History of Jewish-Muslim Relations</t>
  </si>
  <si>
    <t>From the Origins to the Present Day</t>
  </si>
  <si>
    <t>Stora, Benjamin / Meddeb, Abdelwahab</t>
  </si>
  <si>
    <t xml:space="preserve"> HIS030000 HISTORY / Reference; HIS037000 HISTORY / World; REL037010 RELIGION / Islam / History; REL040030 RELIGION / Judaism / History</t>
  </si>
  <si>
    <t>This is the first encyclopedic guide to the history of relations between Jews and Muslims around the world from the birth of Islam to today. Richly illustrated and beautifully produced, the book features more than 150 authoritative and accessible articles by an international team of leading experts in history, politics, literature, anthropology, and philosophy. Organized thematically and chronologically, this indispensable reference provides critical facts and balanced context for greater historical understanding and a more informed dialogue between Jews and Muslims.         Part I covers the medieval period Part II, the early modern period through the nineteenth century, in the Ottoman Empire, Africa, Asia, and Europe Part III, the twentieth century, including the exile of Jews from the Muslim world, Jews and Muslims in Israel, and Jewish-Muslim politics and Part IV, intersections between Jewish and Muslim origins, philosophy, scholarship, art, ritual, and beliefs. The main articles address major topics such as the Jews of Arabia at the origin of Islam special profiles cover important individuals and places and excerpts from primary sources provide contemporary views on historical events.         Contributors include Mark R. Cohen, Alain Dieckhoff, Michael Laskier, Vera Moreen, Gordon D. Newby, Marina Rustow, Daniel Schroeter, Kirsten Schulze, Mark Tessler, John Tolan, Gilles Veinstein, and many more.                     Covers the history of relations between Jews and Muslims around the world from the birth of Islam to today            Written by an international team of leading scholars            Features in-depth articles on social, political, and cultural history            Includes profiles of important people (Eliyahu Capsali, Joseph Nasi, Mohammed V, Martin Buber, Anwar Sadat and Menachem Begin, Edward Said, Messali Hadj, Mahmoud Darwish) and places (Jerusalem, Alexandri</t>
  </si>
  <si>
    <t>This collection of scholarly yet accessible articles by dozens of Jewish and Muslim experts is the definitive source for understanding a complex relationship between Muslims and Jews from the seventh century to the present day. . . . [T]he richness of this fantastic and exciting book lies also in its descriptions of how Jews and Muslims have learned from each other in the arenas of philosophy, science, art, literature, and mysticism.At more than 1,000 pages of text, illustration and scholarly apparatus, A History of Jewish-Muslim Relations is, quite literally, a solid work of scholarship. Thanks to its eye-catching visual elements, it also presents itself as a coffee-table book of a superior kind. Above all, it is a serious and timely effort to repair a relationship between kindred peoples who have never been fully at ease with each and yet, thanks to the accidents of history, are fated to live in close proximity.---Jonathan Kirsch, Jewish JournalA History of Jewish-Muslim Relations is an essential book for anyone who seeks truly to understand the history and context of modern relationships between the two descendants of Abraham.---Charles H Middleburgh, Charles Middleburgh Blog[T]he work contains a wealth of information that will appeal to varied constituencies. It certainly deserves a place on the bookshelf of any individual or institution concerned with this contentious subject.---Philip Chrimes, International AffairsOne of the Outstanding Reference Sources for 2014, Reference and User Services Association (RUSA), American Library AssociationI found the book fascinating. I learned a great deal from it--about the culture of these two groups, about their conflicts, about the areas where they have some commonality. The level of research is quite deep. The inclusion of art and items from the writings of each tradition simply add to the richness of the volume.---Mary Jarvis, Reference</t>
  </si>
  <si>
    <t>Abdelwahab Meddeb is professor of comparative literature at the University of Paris-X (Nanterre). His books include Islam and Its Discontents. Benjamin Stora is University Professor at the University of Paris-XIII (Villetaneuse), where he teaches the history of nineteenth- and twentieth-century North Africa and the history of North African immigrants in Europe. His many books include Algeria, 1830-2000: A Short History.</t>
  </si>
  <si>
    <t>The King's Two Bodies</t>
  </si>
  <si>
    <t>A Study in Medieval Political Theology</t>
  </si>
  <si>
    <t>Kantorowicz, Ernst</t>
  </si>
  <si>
    <t>87</t>
  </si>
  <si>
    <t>Medieval History</t>
  </si>
  <si>
    <t xml:space="preserve"> HIS037010 HISTORY / Medieval; POL010000 POLITICAL SCIENCE / History &amp; Theory; REL067000 RELIGION / Christian Theology / General</t>
  </si>
  <si>
    <t>Originally published in 1957, this classic work has guided generations of scholars through the arcane mysteries of medieval political theology. Throughout history, the notion of two bodies has permitted the post mortem continuity of monarch and monarchy, as epitomized by the statement,  The king is dead. Long live the king.  In The King's Two Bodies, Ernst Kantorowicz traces the historical problem posed by the  King's two bodies --the body natural and the body politic--back to the Middle Ages and demonstrates, by placing the concept in its proper setting of medieval thought and political theory, how the early-modern Western monarchies gradually began to develop a  political theology.?The king's natural body has physical attributes, suffers, and dies, naturally, as do all humans but the king's other body, the spiritual body, transcends the earthly and serves as a symbol of his office as majesty with the divine right to rule. The notion of the two bodies allowed for the continuity of monarchy even when the monarch died, as summed up in the formulation  The king is dead. Long live the king.  Bringing together liturgical works, images, and polemical material, The King's Two Bodies explores the long Christian past behind this  political theology.  It provides a subtle history of how commonwealths developed symbolic means for establishing their sovereignty and, with such means, began to establish early forms of the nation-state. Kantorowicz fled Nazi Germany in 1938, after refusing to sign a Nazi loyalty oath, and settled in the United States. While teaching at the University of California, Berkeley, he once again refused to sign an oath of allegiance, this one designed to identify Communist Party sympathizers. He was dismissed as a result of the controversy and moved to the Institute for Advanced Study in Princeton, where he remained for the rest of his life, and where he wrote The King's Two Bodies.Featuring a new int</t>
  </si>
  <si>
    <t>There is one book that says it all. An old book, nearly a classic. . . .This book, published in 1957, is titled The King's Two Bodies: A Study in Mediaeval Political Theology.---Bernard-Henri Levy, New RepublicProfessor Kantorowicz has written a great book, perhaps the most important work in the history of medieval political thought, surely the most spectacular, of the past several generations. Here, in superbly designed chapters based upon the best scholarship in every field even remotely concerned with the Middle Ages, is the development of the theory and symbolism of the early national states from the eleventh to the sixteenth centuries.---P. N. Riesenberg, American Political Science ReviewProfessor Ernst Kantorowicz has in this volume given us a monumental work of superb scholarship and profound learning, magnificently produced by Princeton University Press. Few, if any, contributions to the study of medieval thought comparable to this depth and width have been made for many years.---B. Chrimes, The Law Quarterly Review</t>
  </si>
  <si>
    <t>Ernst H. Kantorowicz (1895–1963) taught at the University of California, Berkeley, and was a member of the Institute for Advanced Study in Princeton. Conrad Leyser is associate professor of medieval history at Worcester College, University of Oxford. He is the author of Authority and Asceticism from Augustine to Gregory the Great. William Chester Jordan is professor of history at Princeton University. He is the author of From England to France: Felony and Exile in the High Middle Ages (Princeton).</t>
  </si>
  <si>
    <t>Decolonization</t>
  </si>
  <si>
    <t>Jansen, Jan C. / Osterhammel, Jürgen</t>
  </si>
  <si>
    <t xml:space="preserve"> HIS037000 HISTORY / World; HIS037070 HISTORY / Modern / 20th Century; POL045000 POLITICAL SCIENCE / Colonialism &amp; Post-Colonialism</t>
  </si>
  <si>
    <t>A concise and accessible history of decolonization in the twentieth centuryThe end of colonial rule in Asia, Africa, and the Caribbean was one of the most important and dramatic developments of the twentieth century. In the decades after World War II, dozens of new states emerged as actors in global politics. Long-established imperial regimes collapsed, some more or less peacefully, others amid mass violence. This book takes an incisive look at decolonization and its long-term consequences, revealing it to be a coherent yet multidimensional process at the heart of modern history.Jan Jansen and Jürgen Osterhammel trace the decline of European, American, and Japanese colonial supremacy from World War I to the 1990s. Providing a comparative perspective on the decolonization process, they shed light on its key aspects while taking into account the unique regional and imperial contexts in which it unfolded. Jansen and Osterhammel show how the seeds of decolonization were sown during the interwar period and argue that the geopolitical restructuring of the world was intrinsically connected to a sea change in the global normative order. They examine the economic repercussions of decolonization and its impact on international power structures, its consequences for envisioning world order, and the long shadow it continues to cast over new states and former colonial powers alike.Concise and authoritative, Decolonization is the essential introduction to this momentous chapter in history, the aftershocks of which are still being felt today.</t>
  </si>
  <si>
    <t xml:space="preserve"> In this remarkably insightful book, Jansen and Osterhammel place the processes of decolonization within their proper framework of anticolonial resistance, European transformations, and the global Cold War. —O. A. Westad, Harvard University Jansen and Osterhammel's Decolonization will quickly establish itself as the most penetrating, thoughtful, balanced, and comprehensive short history of decolonization and its consequences. A major contribution to the existing literature. —John Darwin, University of Oxford A succinct introduction to the history of decolonization. This book discusses the various phases of the process as well as its core dimensions, and convincingly concludes that decolonization is arguably the most important historical process of the twentieth century. —Kiran Klaus Patel, author of The New Deal: A Global HistoryFirst rate. . . . A concise history of the end of the colonial enterprise, analyzing the political and economic dynamics of decolonization and its implications for Africa and the Caribbean. . . . [They] usefully distinguish between the nationalist and the anticolonial ideologies that started to emerge prior to World War II [and] nicely contrast the clear break with colonialism represented by political independence with the fuzzier continuity that has characterized economic relations between ex-colonies and their former rulers.---Nicolas van de Walle, Foreign Affairs A very systematic and concise introduction to the key aspects and events of decolonization that takes into account many of the current scholarly debates in the field. —Andreas Eckert, Humboldt University of Berlin[Decolonization: A Short History] offers a succinct, highly accessible survey of these and other issues. It does not advance a single, unified explanatory framework indeed, it cautions against facile generalizations by highlighting the variety of decolonialization experiences, offering insight</t>
  </si>
  <si>
    <t>Jan C. Jansen is a research fellow at the German Historical Institute in Washington, DC. Jürgen Osterhammel is professor of modern and contemporary history at the University of Konstanz. He is a recipient of the Gottfried Wilhelm Leibniz Prize, Germany's most prestigious academic award. His books include The Transformation of the World: A Global History of the Nineteenth Century (Princeton).</t>
  </si>
  <si>
    <t>The World in the Long Twentieth Century</t>
  </si>
  <si>
    <t>An Interpretive History</t>
  </si>
  <si>
    <t>Dickinson, Edward Ross</t>
  </si>
  <si>
    <t xml:space="preserve"> HIS037000 HISTORY / World; HIS037070 HISTORY / Modern / 20th Century</t>
  </si>
  <si>
    <t>What can be called the long twentieth century represents the most miraculous and creative era in human history. It was also the most destructive. Over the past 150 years, modern societies across the globe have passed through an extraordinary and completely unprecedented transformation rooted in the technological developments of the nineteenth century. The World in the Long Twentieth Century lays out a framework for understanding the fundamental factors that have shaped our world on a truly global scale, analyzing the historical trends, causes, and consequences of the key forces at work. Spanning the 1870s to the present, this book explores the making of the modern world as a connected pattern of global developments. Students will learn to think about the past two centuries as a process, a series of political and economic upheavals, technological advances, and environmental transformations that have shaped the &amp;#160long &amp;#160twentieth century.</t>
  </si>
  <si>
    <t>Introduction 1. The Biological Transformation of Modern Times Population Explosion, 1800&amp;ndash2000 Expansion into Challenging Biomes, 1800&amp;ndash2000 A Century of Mass Migrations, 1840&amp;ndash1940 2. Foundations of the Modern Global Economy The Global Development Project, 1850&amp;ndash1930 Scientifi c-Technical Revolution, 1850&amp;ndash1900 Technological Change, Effi ciency, and Growth, 1850&amp;ndash1930 3. Reorganizing the Global Economy Global Commodity Extraction, 1870&amp;ndash1914 Free Trade and Emancipation, 1840&amp;ndash1890 &amp;ldquoFree&amp;rdquo Trade and Imperialism, 1840&amp;ndash1920 4. Localization and Globalization Race, Ethnicity, and Nationalism, 1830&amp;ndash1940 Cultural Globalization: Religious Innovation, 1800&amp;ndash1920 Cultural Globalization: Peace and Dance, 1890&amp;ndash1930 5. The Great Explosion The Global Revolutionary Moment, 1890&amp;ndash1923 War for World Domination: Phase I, 1914&amp;ndash1923 The Problem of the Peasant in the 1920s and 1930s 6. New World (Dis)Order War for World Domination: Phase II, 1935&amp;ndash1950 Decolonization and Cold War, 1945&amp;ndash1990 7. High Modernity The Great Acceleration, 1950&amp;ndash1975 The Welfare State, 1950&amp;ndash1975 Development, 1950&amp;ndash1980 8. Revolt and Refusal Counterglobalization, 1960&amp;ndash1980 The Great Deceleration? 1975&amp;ndash1990 The Ecological Moment, 1960&amp;ndash1990 9. Transformative Modernity Real Development, 1975&amp;ndash2000 The New Right, 1968&amp;ndash2000 The Gender Revolution, 1950&amp;ndash2000 10. Democracy and Capitalism Triumphant? The Global Triumph of Democracy after 1980 &amp;ldquoFinancialization&amp;rdquo The End of the World? The End of the &amp;ldquoNatural&amp;rdquo World The End of the Twentieth Century</t>
  </si>
  <si>
    <t>DickinsonEdward Ross: Edward Ross Dickinson is Professor of History at the University of California, Davis. He is the author of The Politics of German Child Welfare&amp;#160 Sex, Freedom, and Power in Imperial Germany and Dancing in the Blood: Modern Dance and European Culture on the Eve of the First World War.</t>
  </si>
  <si>
    <t>Bring the War Home</t>
  </si>
  <si>
    <t>The White Power Movement and Paramilitary America</t>
  </si>
  <si>
    <t>Belew, Kathleen</t>
  </si>
  <si>
    <t xml:space="preserve"> HIS027070 HISTORY / Military / Vietnam War; HIS027120 HISTORY / Military / Veterans; HIS036060 HISTORY / United States / 20th Century; POL042020 POLITICAL SCIENCE / Political Ideologies / Conservatism &amp; Liberalism; SOC031000 SOCIAL SCIENCE / Discrimination &amp; Race Relations; SOC070000 SOCIAL SCIENCE / Race &amp; Ethnic Relations</t>
  </si>
  <si>
    <t>The white power movement in America wants a revolution. It has declared all-out war against the federal government and its agents, and has carried out—with military precision—an escalating campaign of terror against the American public. Its soldiers are not lone wolves but are highly organized cadres motivated by a coherent and deeply troubling worldview of white supremacy, anticommunism, and apocalypse. In Bring the War Home, Kathleen Belew gives us the first full history of the movement that consolidated in the 1970s and 1980s around a potent sense of betrayal in the Vietnam War and made tragic headlines in the 1995 bombing of the Oklahoma City federal building.Returning to an America ripped apart by a war that, in their view, they were not allowed to win, a small but driven group of veterans, active-duty personnel, and civilian supporters concluded that waging war on their own country was justified. They unified people from a variety of militant groups, including Klansmen, neo-Nazis, skinheads, radical tax protestors, and white separatists. The white power movement operated with discipline and clarity, undertaking assassinations, mercenary soldiering, armed robbery, counterfeiting, and weapons trafficking. Its command structure gave women a prominent place in brokering intergroup alliances and giving birth to future recruits.Belew’s disturbing history reveals how war cannot be contained in time and space. In its wake, grievances intensify and violence becomes a logical course of action for some. Bring the War Home argues for awareness of the heightened potential for paramilitarism in a present defined by ongoing war.</t>
  </si>
  <si>
    <t>CoverTitle PageCopyrightDedicationContentsNote to ReadersIntroductionPart I.Formation1.The Vietnam War Story2.Building the Underground3.A Unified Movement4.Mercenaries and Paramilitary PraxisPart II.The War Comes Home5.The Revolutionary Turn6.Weapons of War7.Race War and White WomenPart III.Apocalypse8.Ruby Ridge, Waco, and Militarized Policing9.The Bombing of Oklahoma CityEpilogueNotes&lt;div class='ch-level-1' class='start-page-319' class='seq</t>
  </si>
  <si>
    <t>Elizabeth Dale:This is a troubling book for many reasons, not just because of the scope of the white power network it reveals, though that is both disturbing and an important corrective to the insistence that white terrorists are ‘lone wolves’ who act spontaneously and independently of one another…[It] raises questions about how the elements of United States culture that valorize violence and draw ready distinctions between the deserving ‘us’ and the less deserving ‘them’ (or between people and animals, to use an even more recent variation on the theme) contribute to mass shootings…Belew treats the trajectory of white power victimhood as a shift from attacks on the other to a declaration of war against the federal government. It appears, in that sense, to be a rejection of the constitutional order.Ryan Smith:An unquestionably powerful, well-researched and must-read addition to the post-2016 upsurge in analysis and investigation of the foundations of modern fascism. Anyone seeking to understand the origins of the modern far right in the U.S. should include this work at the top of their reading list.An engrossing and comprehensive history of the white power movement in America, highlighting its racism, antigovernment hostility, and terrorist tactics…Belew presents a convincing case that white power rhetoric and activism continue to influence mainstream U.S. politics.Keira Williams:For those who wish to make sense of the enduring ‘catastrophic ricochet of the Vietnam War’ as well as recent events in places like Charlottesville, Belew’s Bring the War Home is required reading.Mary L. Dudziak, author of War Time: An Idea, Its History, Its Consequences:Bring the War Home is a fascinating account of right-wing white power extremists in the United States. Kathleen Belew illuminates this history through staggeringly broad research. A compelling and sometimes shocking read, it is an outstanding contribution to the history of vio</t>
  </si>
  <si>
    <t>BelewKathleen: Kathleen Belew unearthed the lives of her white power militant subjects in previously classified FBI documents, newspapers published from Nicaragua to New York, and vivid personal testimonies, letters, and illustrations. Tracking the path of violence through thousands of pages of documents over more than a decade of research and writing, her work provides an insight and authority rarely seen in such accounts. She is Assistant Professor of History at the University of Chicago and has appeared on Fresh Air, Weekend Edition, and CBS, among others.</t>
  </si>
  <si>
    <t>Ravenna</t>
  </si>
  <si>
    <t>Capital of Empire, Crucible of Europe</t>
  </si>
  <si>
    <t>Herrin, Judith</t>
  </si>
  <si>
    <t xml:space="preserve"> HIS002020 HISTORY / Ancient / Rome; HIS020000 HISTORY / Europe / Italy; HIS037010 HISTORY / Medieval; HIS054000 HISTORY / Social History</t>
  </si>
  <si>
    <t>A riveting history of the city that led the West out of the ruins of the Roman EmpireAt the end of the fourth century, as the power of Rome faded and Constantinople became the seat of empire, a new capital city was rising in the West. Here, in Ravenna on the coast of Italy, Arian Goths and Catholic Romans competed to produce an unrivaled concentration of buildings and astonishing mosaics. For three centuries, the city attracted scholars, lawyers, craftsmen, and religious luminaries, becoming a true cultural and political capital. Bringing this extraordinary history marvelously to life, Judith Herrin rewrites the history of East and West in the Mediterranean world before the rise of Islam and shows how, thanks to Byzantine influence, Ravenna played a crucial role in the development of medieval Christendom.Drawing on deep, original research, Herrin tells the personal stories of Ravenna while setting them in a sweeping synthesis of Mediterranean and Christian history. From the Empress Galla Placidia and Theoderic the Gothic king, who both experienced being taken as hostages, to the amazing cosmographer of Ravenna and the doctor who strengthened expert Greek medical knowledge in Italy, Herrin demolishes the idea that the West just descended into the medieval  Dark Ages. Beautifully illustrated and drawing on the latest archaeological findings, this monumental book provides a bold new interpretation of Ravenna's lasting influence on the culture of Europe and the West.</t>
  </si>
  <si>
    <t xml:space="preserve"> A meticulous guide to a fascinating historical period. Particularly impressive is Herrin's treatment of some of the great characters associated with Ravenna, whose lives she examines with insight, empathy, and an eye for revealing detail. —T. S. Brown, author of Gentlemen and Officers: Imperial Administration and Aristocratic Power in Byzantine Italy, AD 554–800 The end of the Roman Empire brought about a seismic shift in the political, economic, and social life of the Mediterranean world. In this wonderfully engaging and accessible history, Judith Herrin examines this transition through the lens of Ravenna, its governance, and the relationships among its churchmen, rulers, artisans, and laymen. —Caroline Goodson, author of The Rome of Pope Paschal I A sweeping narrative of one of the truly unique cities in world history. —Kyle Harper, author of The Fate of Rome: Climate, Disease, and the End of an Empire</t>
  </si>
  <si>
    <t>Judith Herrin is professor emeritus in the Department of Classics at King's College London. Her books include Byzantium: The Surprising Life of a Medieval Empire, Women in Purple: Rulers of Medieval Byzantium, and The Formation of Christendom (all Princeton). She lives in Oxford, England.</t>
  </si>
  <si>
    <t>Empire's Tracks</t>
  </si>
  <si>
    <t>Indigenous Nations, Chinese Workers, and the Transcontinental Railroad</t>
  </si>
  <si>
    <t>Karuka, Manu</t>
  </si>
  <si>
    <t>American Crossroads</t>
  </si>
  <si>
    <t>52</t>
  </si>
  <si>
    <t>United States of America</t>
  </si>
  <si>
    <t xml:space="preserve"> HIS028000 HISTORY / Native American; HIS036000 HISTORY / United States / General; HIS036040 HISTORY / United States / 19th Century; SOC021000 SOCIAL SCIENCE / Ethnic Studies / Native American Studies; SOC043000 SOCIAL SCIENCE / Ethnic Studies / Asian American Studies</t>
  </si>
  <si>
    <t>Empire´s Tracks&amp;#160boldly reframes the history of the transcontinental&amp;#160railroad from the perspectives of the Cheyenne, Lakota, and Pawnee Native American tribes, and the Chinese migrants who&amp;#160toiled on its path. In this meticulously researched book, Manu&amp;#160Karuka situates the railroad within the violent global histories of&amp;#160colonialism and capitalism. Through an examination of legislative,&amp;#160military, and business records, Karuka deftly explains the&amp;#160imperial&amp;#160foundations of U.S. political economy. Tracing the shared paths of Indigenous and Asian American histories, this multisited&amp;#160interdisciplinary study connects military occupation to exclusionary&amp;#160border policies, a linked chain spanning the heart of U.S. imperialism.&amp;#160This highly original and beautifully wrought book unveils how the&amp;#160transcontinental railroad laid the tracks of the U.S. Empire. &amp;#160</t>
  </si>
  <si>
    <t>List of Illustrations Preface 1 &amp;bull The Prose of Countersovereignty 2 &amp;bull Modes of Relationship 3 &amp;bull Railroad Colonialism 4 &amp;bull Lakota 5 &amp;bull Chinese 6 &amp;bull Pawnee 7 &amp;bull Cheyenne 8 &amp;bull Shareholder Whiteness 9 &amp;bull Continental Imperialism Epilogue: The Significance of Decolonization in North America Acknowledgments Notes Bibliography Index</t>
  </si>
  <si>
    <t>KarukaManu: Manu Karuka is Assistant Professor of American Studies at Barnard College.</t>
  </si>
  <si>
    <t>Wicked Flesh</t>
  </si>
  <si>
    <t>Black Women, Intimacy, and Freedom in the Atlantic World</t>
  </si>
  <si>
    <t>Johnson, Jessica Marie</t>
  </si>
  <si>
    <t xml:space="preserve"> HIS036030 HISTORY / United States / Revolutionary Period (1775-1800); HIS056000 HISTORY / African American </t>
  </si>
  <si>
    <t>Unearthing personal stories from the archive, Wicked Flesh shows how black women, from Senegambia in West Africa to the Caribbean to New Orleans, used intimacy and kinship to redefine freedom in the eighteenth-century Atlantic world. Their practices laid the groundwork for the emancipation struggles of the nineteenth century.</t>
  </si>
  <si>
    <t xml:space="preserve"> With its deep archival research and compelling analysis, Wicked Flesh paints fascinating portraits of individual women and their efforts to practice freedom and firmly situates New Orleans within the larger French Atlantic world. &amp;mdashJennifer Spear, author of Race, Sex, and Social Order in Early New Orleans Wicked Flesh is a powerful book that will set the standard for studies of gender and slavery to follow. It exemplifies the generative quality of a grounded engagement of the archives of slavery through contemporary theoretical work on race and the notion of Diaspora. &amp;mdashJennifer Morgan, author of Laboring Women: Gender and Reproduction in the Making of New World Slavery Jessica Marie Johnson has an original, bold historical imagination, a gift for excavating and exploiting fragmentary archival material, and a beautiful, poetic writing style. Both her argument and her theoretical approach are important and timely. &amp;mdashEmily Clark, author of The Strange History of the American Quadroon: Free Women of Color in the Revolutionary Atlantic World</t>
  </si>
  <si>
    <t>Jessica Marie Johnson is Assistant Professor of History at Johns Hopkins University.</t>
  </si>
  <si>
    <t>That Most Precious Merchandise</t>
  </si>
  <si>
    <t>The Mediterranean Trade in Black Sea Slaves, 1260-1500</t>
  </si>
  <si>
    <t>Barker, Hannah</t>
  </si>
  <si>
    <t>The Middle Ages Series</t>
  </si>
  <si>
    <t xml:space="preserve"> HIS037010 HISTORY / Medieval; SOC056000 SOCIAL SCIENCE / Black Studies (Global)</t>
  </si>
  <si>
    <t>The history of the Black Sea as a source of Mediterranean slaves stretches from ancient Greek colonies to human trafficking networks in the present day. At its height during the fourteenth and early fifteenth centuries, the Black Sea slave trade was not the sole source of Mediterranean slaves Genoese, Venetian, and Egyptian merchants bought captives taken in conflicts throughout the region, from North Africa, sub-Saharan Africa, the Balkans, and the Aegean Sea. Yet the trade in Black Sea slaves provided merchants with profit and prestige states with military recruits, tax revenue, and diplomatic influence and households with the service of enslaved women, men, and children.Even though Genoa, Venice, and the Mamluk sultanate of Egypt and Greater Syria were the three most important strands in the web of the Black Sea slave trade, they have rarely been studied together. Examining Latin and Arabic sources in tandem, Hannah Barker shows that Christian and Muslim inhabitants of the Mediterranean shared a set of assumptions and practices that amounted to a common culture of slavery. Indeed, the Genoese, Venetian, and Mamluk slave trades were thoroughly entangled, with wide-ranging effects. Genoese and Venetian disruption of the Mamluk trade led to reprisals against Italian merchants living in Mamluk cities, while their participation in the trade led to scathing criticism by supporters of the crusade movement who demanded commercial powers use their leverage to weaken the force of Islam.Reading notarial registers, tax records, law, merchants' accounts, travelers' tales and letters, sermons, slave-buying manuals, and literary works as well as treaties governing the slave trade and crusade propaganda, Barker gives a rich picture of the context in which merchants traded and enslaved people met their fate.</t>
  </si>
  <si>
    <t>MapsIntroductionChapter 1. Slavery in the Late Medieval MediterraneanChapter 2. Difference and the Perception of Slave StatusChapter 3. Societies with Slaves: Genoa, Venice, and the Mamluk SultanateChapter 4. The Slave Market and the Act of SaleChapter 5. Making Slaves in the Black SeaChapter 6. Constraining Disorder: Merchants, States, and the Structure of the Slave TradeChapter 7. Crusade, Embargo, and the Trade in Mamluk SlavesConclusionList of AbbreviationsNotesBibliographyIndexAcknowledgments</t>
  </si>
  <si>
    <t xml:space="preserve"> Exhaustively researched, meticulously argued, and beautifully written, That Most Precious Merchandise engages questions hotly debated among historians about how 'premoderns' conceptualized and understood differences between peoples. At the same time, it conclusively demonstrates how the slave markets of medieval Italy and Mamluk Egypt were two branches of a single system. &amp;mdashDebra Blumenthal, University of California, Santa Barbara</t>
  </si>
  <si>
    <t>Hannah Barker teaches history at Arizona State University.</t>
  </si>
  <si>
    <t>A New History of Modern Latin America</t>
  </si>
  <si>
    <t>Conniff, Michael L. / Gauss, Susan M. / Clayton, Lawrence A.</t>
  </si>
  <si>
    <t>Latin America</t>
  </si>
  <si>
    <t xml:space="preserve"> HIS024000 HISTORY / Latin America / General; HIS037030 HISTORY / Modern / General</t>
  </si>
  <si>
    <t>A New History of Modern Latin America provides an engaging and readable narrative history of the nations of Latin America from the Wars of Independence in the nineteenth century to the democratic turn in the twenty-first.&amp;#160This new edition of a well-known text has been revised and updated to include the most recent interpretations of major themes in the economic, social, and cultural history of the region to show the unity of the Latin America experience while exploring the diversity of the region´s geography, peoples, and cultures. It also presents substantial new material on women, gender, and race in the region.&amp;#160 Each chapter begins with primary documents, offering glimpses into moments in history and setting the scene for the chapter, and concludes with timelines and key words to reinforce content. Discussion questions are included to help students with research assignments and papers. Both professors and students will find its narrative, chronological approach a useful guide to the history of this important area of the world.</t>
  </si>
  <si>
    <t>Preface Colonial Prologue Part I: Independence and Turmoil 1. Background to Independence 2. The Coming of Independence to South America 3. The Independence Movements: On to Victory 4. The Aftermath of Independence 5. The Search for Political Order: 1830s-1850s Part II: Nation-Building 6. Order and Progress 7. Citizen and Nation on the Road to Progress 8. The Development of Nations: Mexico and Central America 9. The Development of Nations: South America 10. Inventing Latin America 11. Changing Worlds and New Empires Part III: Reform and Revolution 12. Early Populism in South America 13. Dictators of the Caribbean Basin 14. Divergent Paths to Modern Nationhood: Panama, Brazil, and Peru 15. Early Revolutionaries: Mexico, Brazil, and Nicaragua Part IV: Confronting Global Challenges 16. The 1930s: Years of Depression and Upheaval 17. Latin America in World War II 18. The Classic Populists Part V: Dictatorship, Development, and Democracy 19. Mexico since World War II 20. Colombian Conundrum 21. Caribbean Basin Countercurrents 22. The Cuban Revolution and its Aftermath 23. The National Security States 24. Democratization and Conflict in the Late Twentieth Century 25. Latin America in the Twenty-First Century Notes Bibliography Glossary Index</t>
  </si>
  <si>
    <t>ClaytonLawrence A.: Lawrence Clayton&amp;#160is Professor Emeritus of History at the University of Alabama. He is the author of Bartolom&amp;eacute de las Casas and the Conquest of the Americas and Peru and the United States: The Condor and the Eagle, among other titles. &amp;#160Michael L. Conniff&amp;#160is Professor Emeritus of History at San Jos&amp;eacute State University, where he directed the Global Studies Initiative. His books include Africans in the Americas, Panama and the United States, and Populism in Latin America, among others. &amp;#160Susan Gauss&amp;#160is Associate Professor of Latin American and Iberian Studies at the University of Massachusetts, Boston. She is the author of Made in Mexico: Regions, Nation, and the State in the Rise of Mexican Industrialism, 1920s&amp;ndash1940s.</t>
  </si>
  <si>
    <t>Medieval Italy</t>
  </si>
  <si>
    <t>Texts in Translation</t>
  </si>
  <si>
    <t>Jansen, Katherine L. / Andrews, Frances / Drell, Joanna</t>
  </si>
  <si>
    <t xml:space="preserve"> HIS037010 HISTORY / Medieval</t>
  </si>
  <si>
    <t>Medieval Italy: Texts in Translation gathers together, for the first time in one volume, newly translated primary sources critical to the study of the Italian Middle Ages, ca. 1000-1400 C.E. What makes this volume unique, too, is its incorporation of the southern part of the peninsula and Sicily into a larger narrative of Italian history.</t>
  </si>
  <si>
    <t>Contents According to Chronology and GeographyIntroductionNote on Dating and CurrencyAbbreviationsPART 1: THE COUNTRYSIDE AND ITS DEPENDENCIES1. Land Leasing and Legal Status in Southern Italy: Three Texts (964-86) translated from Latin by Valerie Ramseyer2. Land, Money, and Grain: Two Customary Leases in the Diocese of Florence (1073, 1115) translated from Latin by George Dameron3. A Bequest of Town and Countryside Properties in Eboli (1152) translated from Latin by David Routt4. Sharecropping in the Sienese Contado: Three Texts (1232, 1257, 1293) translated from Latin by David Routt5. Bonvesin della Riva on Milan and Its Contado (1288) translated from Latin by Frances Andrews6. Giovanni Villani on Food Shortages and Famine in Central Italy (1329-30, 1347-48) translated from Italian by Katherine L. Jansen7. A Rebellion in Firenzuola (1402) translated from Latin by Samuel K. CohnPART 2: SPHERES AND STRUCTURES OF POWER: ECCLESIASTICAL AND SECULAR8. The Bishopric of Florence and the Foundation of San Miniato al Monte (1013) translated from Latin by George Dameron9. Proprietary Religious Houses in the Diocese of Salerno (1047-92) translated from Latin by Valerie Ramseyer10. The Commune and Bishop of Florence Forbid the Alienation of Ecclesiastical Property (1159) translated from Latin by George Dameron11. Episcopal Lordship: Scenes from the Life of Ubaldo da Gubbio (ca. 1160) translated from Latin by Maureen Miller12. Federigo Visconti's Pastoral Visitation to Sardinia (1263) translated from Latin by William North13. Origins of the Commune of Cremona: Three Texts (996-1097) translated from Latin by Edward Coleman14. Mechanisms of Communal Government: Five Texts (1143-84) translated from Latin by Frances Andrews15. Empire and Cities in the Late Twelfth Century: The Peace of Constance and Its Aftermath: Two Texts (1183, 1216) translated from Latin by Frances Andrews</t>
  </si>
  <si>
    <t xml:space="preserve"> This collection of texts from throughout the Italian peninsula, translated from Latin, Italian, Arabic, Hebrew, Greek, and even Spanish, and ranging in date from the eighth to the fifteenth centuries, is an ambitious undertaking, representing the full cultural diversity of medieval Italy, its islands and colonies. . . . A very rich and varied collection, long in the making, but well worth the wait. &amp;mdashEarly Medieval Europe</t>
  </si>
  <si>
    <t>Katherine L. Jansen is Associate Professor of History at The Catholic University of America, Joanna Drell is Associate Professor of History at the University of Richmond, and Frances Andrews is Reader in Medieval History at the University of St. Andrews.</t>
  </si>
  <si>
    <t>The Great Leveler</t>
  </si>
  <si>
    <t>Violence and the History of Inequality from the Stone Age to the Twenty-First Century</t>
  </si>
  <si>
    <t>Scheidel, Walter</t>
  </si>
  <si>
    <t>The Princeton Economic History of the Western World</t>
  </si>
  <si>
    <t>114</t>
  </si>
  <si>
    <t xml:space="preserve"> BUS022000 BUSINESS &amp; ECONOMICS / Economic Conditions; BUS023000 BUSINESS &amp; ECONOMICS / Economic History; HIS037000 HISTORY / World; HIS054000 HISTORY / Social History; SOC006000 SOCIAL SCIENCE / Demography</t>
  </si>
  <si>
    <t>Are mass violence and catastrophes the only forces that can seriously decrease economic inequality? To judge by thousands of years of history, the answer is yes. Tracing the global history of inequality from the Stone Age to today, Walter Scheidel shows that it never dies peacefully. The Great Leveler is the first book to chart the crucial role of violent shocks in reducing inequality over the full sweep of human history around the world. The “Four Horsemen” of leveling—mass-mobilization warfare, transformative revolutions, state collapse, and catastrophic plagues—have repeatedly destroyed the fortunes of the rich. Today, the violence that reduced inequality in the past seems to have diminished, and that is a good thing. But it casts serious doubt on the prospects for a more equal future. An essential contribution to the debate about inequality, The Great Leveler provides important new insights about why inequality is so persistent—and why it is unlikely to decline anytime soon.</t>
  </si>
  <si>
    <t>One of The Wall Street Journal’s What Business Leaders Read in 2017, chosen by Mohamed A. El-ErianOne of The New York Times Deal Book “Business Books Worth Reading” 2017 (chosen by Andrew Sorkin)One of Project Syndicate’s Best Reads in 2017 (chosen by Dambisa Moyo)Shortlisted for the 2017 Cundill History Prize, McGill UniversitySelected for The HCSS Bookshelf (chosen by Stephan De Spiegeleire) 2017One of the Microsoft Best Business Books of 2017One of BBC History Magazine’s Books of the Year 2017One of the Economist.com “2017 Books of the Year” in Economics and BusinessOne of the CNBC 13 Best Business Books of 2017One of Financial Times (FT.com) Best Books of 2017: Economics, chosen by Martin WolfOne of The Wall Street Journal’s What Business Leaders Read in 2017strategy+business Best Business Book of 2017 in EconomicsOne of World’s 2017 Books of the Year in “Understanding the World”Shortlisted for the 2017 Financial Times and McKinsey Business Book of the Year Award</t>
  </si>
  <si>
    <t>Walter Scheidel is the Dickason Professor in the Humanities, Professor of Classics and History, and a Kennedy-Grossman Fellow in Human Biology at Stanford University. The author or editor of seventeen previous books, he has published widely on premodern social and economic history, demography, and comparative history. He lives in Palo Alto, California.</t>
  </si>
  <si>
    <t>Literary Information in China</t>
  </si>
  <si>
    <t>A History</t>
  </si>
  <si>
    <t>Rusk, Bruce / Nugent, Christopher / Liu, Xiao / Detwyler, Anatoly / Chen, Jack W.</t>
  </si>
  <si>
    <t>Columbia University Press</t>
  </si>
  <si>
    <t>Asia-Pacific</t>
  </si>
  <si>
    <t xml:space="preserve"> HIS008000 HISTORY / Asia / China; LAN009010 LANGUAGE ARTS &amp; DISCIPLINES / Linguistics / Historical &amp; Comparative; LIT007000 LITERARY CRITICISM / Books &amp; Reading; LIT008010 LITERARY CRITICISM / Asian / Chinese</t>
  </si>
  <si>
    <t>“Information” has become a core concept across the disciplines, yet it is still often seen as a unique feature of the Western world that became central only in the digital age. In this book, leading experts turn to China’s textual tradition to show the significance of information for reconceptualizing the work of literary history, from its beginnings to the present moment.Contributors trace the organization of literary information across China’s three millennia of history, examining the forms and practices of information management that have evolved alongside the increasing scale and complexity of textual production. They reimagine literary history as information processing, detailing the many kinds of storage, encoding, sorting, and transmission that constitute and feed back into China’s long and ever-growing cultural tradition. The volume features state-of-the-field essays on all major forms of literary information management, from graphs to internet literature, and from commentaries to literary museums and archives. By shifting focus from individual works and their authors to the informatic schemata of literature, it identifies three scales of information management—the word, the document, and the collection—and surveys the forms that operate at each level, such as the dictionary, the anthology, and the library.Literary Information in China is a groundbreaking work that provides a systematic and innovative reassessment of literary history with implications that extend beyond the particular Chinese context, revealing how informatic practices shape literary tradition.</t>
  </si>
  <si>
    <t>A Note to ReadersChronologyForeword by Ann M. BlairIntroduction by Jack W. Chen, Anatoly Detwyler, Xiao Liu, Christopher M. B. Nugent, and Bruce RuskPart I: Information Management at the Level of the WordSection A: Graphs, edited by Christopher M. B. Nugent1. Graphs, by Zev Handel2. Script Reform and Alphabetization, by Yurou Zhong3. Indexing Systems, by Uluğ Kuzuoğlu4. Character Input, by Thomas S. MullaneySection B: Lexicons, edited by Bruce Rusk5. Early Lexicons, by Zev Handel6. Rime Tables, by David Prager Branner7. Later Imperial Lexicons, by Nathan Vedal8. Early Twentieth-Century Dictionaries, by Yue Meng and Xi Chen9. Post-1949 Dictionaries, by Jennifer Altehenger10. App-Based and Online Dictionaries, by Michael LoveSection C: Text and Textual Divisions, edited by Jack W. Chen11. Sentences, Paragraphs, and Sections, by Dirk Meyer and Lisa Indraccolo12. Lines, Couplets, and Stanzas, by Jack W. Chen13. Premodern Punctuation and Layout, by Imre Galambos14. Modern Punctuation and Layout, by John Christopher HammSection D: Commentaries, edited by Bruce Rusk15. Early to Middle Period Classical Commentaries, by Michael Nylan and Bruce Rusk16. Poetry Commentaries, by Michael A. Fuller17. Fiction Commentaries, by Martin W. Huang18. Drama Commentaries, by Yuming He19. Reader’s Guides, by Maria Franca SibauPart II: Information Management at the Level of the DocumentSection A: Anthologies, edited by Jack W. Chen20. Early Anthologies, by Michael Hunter21. Medieval Literary Anthologies, by Xiaofei Tian22. Later Imperial Poetry Anthologies, by Gregory Patterson23. Later Imperial Prose Anthologies, by Timothy Clifford24. Religious Literary Anthologies, by Natasha Heller25. Premodern Fiction and Fiction Collections, by Ling Hon Lam26. Pre</t>
  </si>
  <si>
    <t>Ning Ma, author of The Age of Silver: The Rise of the Novel East and West:Literary Information in China breaks new ground in Chinese studies. This book is bound to generate new dialogues between Chinese cultural history and linguistics, library science, museum studies, digital humanities, and big data. The collection will become an indispensable reference for scholars of Chinese studies.Elaine Treharne, author of Text Technologies: A History:This extensive collection of first-rate essays is an impressive exploration of the history, range, and significance of Chinese literary production. From the beginnings of the complex Chinese writing system to contemporary methods and forms of textual composition and preservation, contributors present a scholarly tour de force: unmissable reading for anyone interested in one of the world’s most important textual traditions.Eric Hayot, author of Humanist Reason: A History. An Argument. A Plan:This is a wonderful and magisterial effort of editing, writing, and thinking—astonishing in the breadth of its coverage and in the depth of its scholarship. Together these essays provide an enormous step forward in our understanding of the ways information, literature, and culture work together to create the landscape of our communicative lives.Lydia H. Liu, author of The Freudian Robot: Digital Media and the Future of the Unconscious:This impressive volume provides a comprehensive and wonderfully detailed account of the mechanisms of textual organization, replication, proliferation, and dissemination from ancient China to the age of the internet. From the zi and graphs to the making of anthologies, encyclopedias, archives, histories, and so on, the authors collectively bring the enduring infrastructure of the literary (wen) to light.</t>
  </si>
  <si>
    <t>Jack W. Chen is associate professor of Chinese literature at the University of Virginia.Anatoly Detwyler is assistant professor of modern Chinese literature at the University of Wisconsin-Madison.Christopher M. B. Nugent is professor of Chinese at Williams College.Xiao Liu is assistant professor of East Asian studies at McGill University.Bruce Rusk is associate professor of Asian studies at the University of British Columbia.</t>
  </si>
  <si>
    <t>Eros the Bittersweet</t>
  </si>
  <si>
    <t>An Essay</t>
  </si>
  <si>
    <t>Carson, Anne</t>
  </si>
  <si>
    <t>Princeton Legacy Library</t>
  </si>
  <si>
    <t>440</t>
  </si>
  <si>
    <t xml:space="preserve"> HIS000000 HISTORY / General</t>
  </si>
  <si>
    <t>The insights presented in the volume are many and wide-ranging, recognizably in tune with the subtlest modern discussions of desire (such as triangulation. or loving what others love), yet offering new solutions to old problems, like the proper interpretation of Plato's Phaedrus. On the frequently discussed effect of literacy on Greek civilization, the book offers a fresh view: it was no accident that the poets who invented Eros were also the first readers and writers of the Western literate tradition.Originally published in 1986.The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</si>
  <si>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Out of Ashes</t>
  </si>
  <si>
    <t>A New History of Europe in the Twentieth Century</t>
  </si>
  <si>
    <t>Jarausch, Konrad H.</t>
  </si>
  <si>
    <t>Southern Europe</t>
  </si>
  <si>
    <t xml:space="preserve"> HIS010000 HISTORY / Europe / General; HIS037070 HISTORY / Modern / 20th Century; HIS054000 HISTORY / Social History; POL042000 POLITICAL SCIENCE / Political Ideologies / General; POL058000 POLITICAL SCIENCE / World / European</t>
  </si>
  <si>
    <t>A sweeping history of twentieth-century Europe, Out of Ashes tells the story of an era of unparalleled violence and barbarity yet also of humanity, prosperity, and promise.Konrad Jarausch describes how the European nations emerged from the nineteenth century with high hopes for continued material progress and proud of their imperial command over the globe, only to become embroiled in the bloodshed of World War I, which brought an end to their optimism and gave rise to competing democratic, communist, and fascist ideologies. He shows how the 1920s witnessed renewed hope and a flourishing of modernist art and literature, but how the decade ended in economic collapse and gave rise to a second, more devastating world war and genocide on an unprecedented scale. Jarausch further explores how Western Europe surprisingly recovered due to American help and political integration. Finally, he examines how the Cold War pushed the divided continent to the brink of nuclear annihilation, and how the unforeseen triumph of liberal capitalism came to be threatened by Islamic fundamentalism, global economic crisis, and an uncertain future.A gripping narrative, Out of Ashes explores the paradox of the European encounter with modernity in the twentieth century, shedding new light on why it led to cataclysm, inhumanity, and self-destruction, but also social justice, democracy, and peace.</t>
  </si>
  <si>
    <t xml:space="preserve"> Jarausch has written a groundbreaking study of 20th-century European history.  [Out of Ashes] should be on the shelf of everyone seeking a panoramic, narrative guide to history's most violent century. This comprehensive history of 20th-century Europe is bound to become the standard work on its subject: a bold, major achievement.  Jarausch's book really comes into its own when dealing with the second half of the century. Here, he wonderfully pulls together various strands of the story of European integration and decolonisation, Cold War and the creation of the welfare state, deindustrialisation and globalisation. ---Srinath Raghavan, Open MagazineHonorable Mention for the 2016 PROSE Award in European &amp;ampamp World History, Association of American PublishersWinner of the 2016 Bronisław Geremek Prize, College of Europe Well-contained and richly detailed.  Konrad Jarausch's ambitious and sprawling new book, Out of Ashes, seems like a text for our times. . . . Jarausch examines Europe's recent past, pursuing a fundamental question--namely, what is modernization?--that connects the continent's violently ideological ‘dark times' to its postwar renewal and ambiguous future.  This book is a sweeping study of twentieth-century European history, read through the lens of multiple modernities. Written by one of the leading lights of modern German and European history, Out of Ashes has the power to stake its place as a volume of truly lasting value. —Belinda J. Davis, author of Home Fires Burning: Food, Politics, and Everyday Life in World War I Berlin Europe's Faustian bargain is the subject of Konrad Jarausch's authoritative new history of Europe. This is a history of the groundswell of material progress—from science and technology to production and consumption—and the inability to master it. The failure to meet these challenges spiraled into a devastating politics</t>
  </si>
  <si>
    <t>Konrad H. Jarausch is the Lurcy Professor of European Civilization at the University of North Carolina, Chapel Hill.</t>
  </si>
  <si>
    <t>Ancient Near Eastern Texts Relating to the Old Testament with Supplement</t>
  </si>
  <si>
    <t>Pritchard, James B.</t>
  </si>
  <si>
    <t>Princeton Studies on the Near East</t>
  </si>
  <si>
    <t>Arab World</t>
  </si>
  <si>
    <t xml:space="preserve"> HIS009000 HISTORY / Middle East / Egypt (see also Ancient / Egypt)</t>
  </si>
  <si>
    <t>This anthology brought together the most important historical, legal, mythological, liturgical, and secular texts of the ancient Near East, with the purpose of providing a rich contextual base for understanding the people, cultures, and literature of the Old Testament. A scholar of religious thought and biblical archaeology, James Pritchard recruited the foremost linguists, historians, and archaeologists to select and translate the texts. The goal, in his words, was  a better understanding of the likenesses and differences which existed between Israel and the surrounding cultures.  Before the publication of these volumes, students of the Old Testament found themselves having to search out scattered books and journals in various languages. This anthology brought these invaluable documents together, in one place and in one language, thereby expanding the meaning and significance of the Bible for generations of students and readers. As one reviewer put it,  This great volume is one of the most notable to have appeared in the field of Old Testament scholarship this century.   Princeton published a follow-up companion volume, The Ancient Near East in Pictures Relating to the Old Testament (1954), and later a one-volume abridgment of the two, The Ancient Near East: An Anthology of Texts and Pictures (1958). The continued popularity of this work in its various forms demonstrates that anthologies have a very important role to play in education--and in the mission of a university press.</t>
  </si>
  <si>
    <t>[A] very useful book, soundly conceived, competently edited, and beautifully printed. It offers in translation texts of the most important documents which throw light on the Near East background of the Old Testament. As a source book it will be welcomed not merely by Biblical students, but by all ancient historians who concern themselves with the cultures anterior to those of Greece and Rome.</t>
  </si>
  <si>
    <t>The Golden Rhinoceros</t>
  </si>
  <si>
    <t>Histories of the African Middle Ages</t>
  </si>
  <si>
    <t>Fauvelle, François-Xavier</t>
  </si>
  <si>
    <t>Africa</t>
  </si>
  <si>
    <t xml:space="preserve"> HIS001000 HISTORY / Africa / General; HIS037000 HISTORY / World; HIS037010 HISTORY / Medieval; SOC003000 SOCIAL SCIENCE / Archaeology</t>
  </si>
  <si>
    <t>A leading historian reconstructs the forgotten history of medieval AfricaFrom the birth of Islam in the seventh century to the voyages of European exploration in the fifteenth, Africa was at the center of a vibrant exchange of goods and ideas. It was an African golden age in which places like Ghana, Nubia, and Zimbabwe became the crossroads of civilizations, and where African royals, thinkers, and artists played celebrated roles in the globalized world of the Middle Ages. The Golden Rhinoceros brings this unsung era marvelously to life, taking readers from the Sahara and the Nile River Valley to the Ethiopian highlands and southern Africa.Drawing on fragmented written sources as well as his many years of experience as an archaeologist, François-Xavier Fauvelle painstakingly reconstructs an African past that is too often denied its place in history—but no longer. He looks at ruined cities found in the mangrove, exquisite pieces of art, rare artifacts like the golden rhinoceros of Mapungubwe, ancient maps, and accounts left by geographers and travelers—remarkable discoveries that shed critical light on political and architectural achievements, trade, religious beliefs, diplomatic episodes, and individual lives.A book that finally recognizes Africa’s important role in the Middle Ages, The Golden Rhinoceros also provides a window into the historian’s craft. Fauvelle carefully pieces together the written and archaeological evidence to tell an unforgettable story that is at once sensitive to Africa’s rich social diversity and alert to the trajectories that connected Africa with the wider Muslim and Christian worlds.</t>
  </si>
  <si>
    <t xml:space="preserve"> Fauvelle has assembled some powerful fragments of Africa’s history from the 8th to the 15th centuries.  Featuring stories from around the continent, this is a useful corrective to the outdated idea of a land ‘without history’. The 2018 Medieval Book of the Year The Golden Rhinoceros brings the diplomacy of Africa’s ‘Middle Ages’ to life, while also illuminating such fields as commerce, warfare, faith and literary endeavour. . . . Fauvelle’s three dozen or so snapshots serve as a kind of historical pointillism, each tiny moment contributing to a panorama of an intricately connected Afro-Islamic world, spanning a period of some seven hundred years. ---Barnaby Crowcroft, Literary Review</t>
  </si>
  <si>
    <t>François-Xavier Fauvelle is senior fellow at the National Center for Scientific Research (CNRS) in Toulouse, France, and one of the world’s leading historians of ancient Africa. The author and editor of numerous books, he has conducted archaeological digs in South Africa, Ethiopia, and Morocco.</t>
  </si>
  <si>
    <t>The Chinese World Order</t>
  </si>
  <si>
    <t>Traditional China’s Foreign Relations</t>
  </si>
  <si>
    <t>Fairbank, John King</t>
  </si>
  <si>
    <t>Harvard East Asian Series</t>
  </si>
  <si>
    <t>32</t>
  </si>
  <si>
    <t xml:space="preserve"> HIS008000 HISTORY / Asia / China</t>
  </si>
  <si>
    <t>FairbankJohn King: John King Fairbank was Francis Lee Higginson Professor of History and Director of the East Asian Research Center at Harvard University.</t>
  </si>
  <si>
    <t>On Decoloniality</t>
  </si>
  <si>
    <t>Concepts, Analytics, Praxis</t>
  </si>
  <si>
    <t>Walsh, Catherine E. / Mignolo, Walter D.</t>
  </si>
  <si>
    <t>Duke University Press</t>
  </si>
  <si>
    <t xml:space="preserve"> HIS024000 HISTORY / Latin America / General; SOC021000 SOCIAL SCIENCE / Ethnic Studies / Native American Studies</t>
  </si>
  <si>
    <t>Walter D. Mignolo and Catherine E. Walsh introduce the concept ofdecoloniality by providing a theoretical overview and discussing concrete examplesof decolonial projects in action.</t>
  </si>
  <si>
    <t>Acknowledgments ixIntroduction1I. Decoloniality In/As Praxis / Catherine E. Walsh1. TheDecolonial For: Resurgences, Shifts, and Movements152. Insurgency and Decolonial Prospect, Praxis, and Project333. Interculturality and Decoloniality 574. OnDecolonial Dangers, Decolonial Cracks, and Decolonial Pedagogies Rising81Conclusion: Sowing and Growing Decoloniality in/as Praxis: Some FinalThoughts 99II. The Decolonial Option / Walter D.Mignolo5. What Does It Mean to Decolonize? 1056. TheConceptual Triad: Modernity/Coloniality/Decoloniality 1357. TheInvention of the Human and the Three Pillars of the ColonialMatrix of Power (Racism, Sexism, and Nature) 1538.Colonial/Imperial Differences: Classifying and Inventing Global Orders of Lands,Seas, and Living Organisms 1779. Eurocentrism and Coloniality:The Question of the Totality of Knowledge 19410. DecolonialityIs an Option, Not a Mission 211Concluding Remarks: ColonialWounds, Decolonial Healings, Re-existences, Resurgences227After-Word(s) 245Bibliography259Index 279</t>
  </si>
  <si>
    <t xml:space="preserve"> Laura Marie de VosTransmotion-- Rosa M. O'Connor AcevedoRadical Philosophy Review-- SaraCastro-Klarén MLN-- Sneja GunewPostcolonial Text</t>
  </si>
  <si>
    <t>Walter D. Mignolo is William H. Wannamaker Professor of Romance Studiesin Trinity College of Arts and Sciences and Professor of Literature at DukeUniversity and is the author and editor of several books, including TheDarker Side of Western Modernity: Global Futures, Decolonial Options, alsopublished by Duke University Press.Catherine E. Walshis Senior Professor in the Area of Humanities and Cultural Studies at theUniversidad Andina Simón Bolívar in Ecuador and the author and editor of numerousbooks, most recently, Pedagogías decoloniales: Prácticas insurgentes deresistir, (re)existir y (re)vivir, Tomo II.</t>
  </si>
  <si>
    <t>From the War on Poverty to the War on Crime</t>
  </si>
  <si>
    <t>The Making of Mass Incarceration in America</t>
  </si>
  <si>
    <t>Hinton, Elizabeth</t>
  </si>
  <si>
    <t xml:space="preserve"> HIS036060 HISTORY / United States / 20th Century; LAW026000 LAW / Criminal Law / General; POL029000 POLITICAL SCIENCE / Public Policy / Social Policy; SOC026030 SOCIAL SCIENCE / Sociology / Urban</t>
  </si>
  <si>
    <t>How did the land of the free become the home of the world’s largest prison system? Elizabeth Hinton traces the rise of mass incarceration to an ironic source: not the War on Drugs of the Reagan administration but the War on Crime that began during Johnson’s Great Society at the height of the civil rights era.</t>
  </si>
  <si>
    <t>CoverTitleCopyrightDedicationContentsIntroduction: Origins of Mass IncarcerationChapter 1. The War on Black PovertyChapter 2. Law and Order in the Great SocietyChapter 3. The Preemptive StrikeChapter 4. The War on Black CrimeChapter 5. The Battlegrounds of the Crime WarChapter 6. Juvenile InjusticeChapter 7. Urban RemovalChapter 8. Crime Control as Urban PolicyChapter 9. From the War on Crime to the War on DrugsEpilogue: Reckoning with the War on CrimeNotesAcknowledgmentsIndex</t>
  </si>
  <si>
    <t>An extraordinary and important new book.-- Jill Lepore New YorkerFrom the War on Poverty to the War on Crime requires slow and careful reading for anyone seeking to grasp the full implications of this exceedingly well-researched work…The book is vivid with detail and sharp analysis…Hinton’s book is more than an argument it is a revelation…There are moments that will make your skin crawl…This is history, but the implications for today are striking. Readers will learn how the militarization of the police that we’ve witnessed in Ferguson and elsewhere had roots in the 1960s…A reader cannot help reckoning with the truth that the problem of police brutality and mass incarceration won’t be remedied with technology and training. Those of us who believe in the principles of democracy and justice would do well to witness, as detailed in Hinton’s pages, the shameful theft of liberty in this so-called land of the free.-- Imani Perry New York Times Book ReviewHinton’s careful excavation of the bipartisan federal drivers of mass incarceration is a significant contribution to the scholarly literature…Hinton challenges the prevailing understanding of mass incarceration’s roots…Hinton has written a work of history, but most readers will see its contemporary implications as clearly as she does. Having shown how federal policy helped drive up the number of people incarcerated by or under the supervision of the criminal-justice system, she enables us to imagine how it might help bring the numbers down.-- James Forman Jr. The NationAt a moment when policing’s impact on African Americans and mass incarceration have again become topic of national conversation, Hinton’s book is significant for its reminder that both liberals and conservatives share the blame.-- Jeff Guo Washington Post blogMagisterial.-- Steven W. Thrasher The GuardianRich with details and synthesis that give the re</t>
  </si>
  <si>
    <t>HintonElizabeth: Elizabeth Hinton is Assistant Professor of History and African and African American Studies at Harvard University.</t>
  </si>
  <si>
    <t>Slavery's Capitalism</t>
  </si>
  <si>
    <t>A New History of American Economic Development</t>
  </si>
  <si>
    <t>Beckert, Sven / Rockman, Seth</t>
  </si>
  <si>
    <t xml:space="preserve"> HIS036040 HISTORY / United States / 19th Century; SOC054000 SOCIAL SCIENCE / Slavery</t>
  </si>
  <si>
    <t>Slavery's Capitalism explores the role of slavery in the development of the U.S. economy during the first decades of the nineteenth century. It tells the history of slavery as a story of national, even global, economic importance and investigates the role of enslaved Americans in the building of the modern world.</t>
  </si>
  <si>
    <t>Introduction. Slavery's Capitalism&amp;mdashSven Beckert and Seth RockmanPART I. PLANTATION TECHNOLOGIESChapter 1. Toward a Political Economy of Slave Labor: Hands, Whipping-Machines, and Modern Power&amp;mdashEdward E. BaptistChapter 2. Slavery's Scientific Management: Masters and Managers&amp;mdashCaitlin RosenthalChapter 3. An International Harvest: The Second Slavery, the Virginia-Brazil Connection, and the Development of the McCormick Reaper&amp;mdashDaniel B. RoodPART II. SLAVERY AND FINANCEChapter 4. Neighbor-to-Neighbor Capitalism: Local Credit Networks and the Mortgaging of Slaves&amp;mdashBonnie MartinChapter 5. The Contours of Cotton Capitalism: Speculation, Slavery, and Economic Panic in Mississippi, 1832-1841&amp;mdashJoshua D. RothmanChapter 6.  Broad is de Road dat Leads ter Death : Human Capital and Enslaved Mortality&amp;mdashDaina Ramey BerryChapter 7. August Belmont and the World the Slaves Made&amp;mdashKathryn BoodryPART III. NETWORKS OF INTEREST AND THE NORTHChapter 8.  What have we to do with slavery?  New Englanders and the Slave Economies of the West Indies&amp;mdashEric KimballChapter 9.  No country but their counting-houses : The U.S.-Cuba-Baltic Circuit, 1809-1812&amp;mdashStephen ChambersChapter 10. The Coastwise Slave Trade and a Mercantile Community of Interest&amp;mdashCalvin SchermerhornPART IV. NATIONAL INSTITUTIONS AND NATURAL BOUNDARIESChapter 11. War and Priests: Catholic Colleges and Slavery in the Age of Revolution&amp;mdashCraig Steven WilderChapter 12. Capitalism, Slavery, and the New Epoch: Mathew Carey's 1819&amp;mdashAndrew ShankmanChapter 13. The Market, Utility, and Slavery in Southern Legal Thought&amp;mdashAlfred L. BrophyChapter 14. Why Did Northerners Oppose the Expansion of Slavery? Economic Development and Education in the Limestone South&amp;mdashJohn MajewskiNotesContributorsIndexAcknowledgments&lt;/p</t>
  </si>
  <si>
    <t xml:space="preserve"> Slavery's Capitalism is a time capsule, neatly containing one of the most important developments in American scholarly and public life that took place during the Obama presidency. . . . The publication of Slavery's Capitalism at the tail end of the Obama era thus provides the perfect opportunity to take stock of what was accomplished in the last round of historicization: to see what is valuable in the paradigm of 'slavery's capitalism,' what is new about the 'new' history of capitalism in the United States, and what, if any, dangers of presentism its practitioners succumbed to. The book both incorporates and builds on a wave of recent scholarship on slavery and capitalism in the United States. &amp;mdashTimes Literary Supplement This fascinating collection of essays adds striking new insights to the venerable debate over the relationship between capitalism and slavery. It demonstrates slavery's centrality to the nineteenth-century Atlantic economy, and how slavery was fully compatible with technological, managerial, and financial innovation, but also why southern slavery differed from northern capitalism in ways that helped to produce the irrepressible conflict. &amp;mdashEric Foner, author of Gateway to Freedom: The Hidden History of the Underground Railroad The centrality of slavery to the economic development of the United States is revealed here more fully, in more dimensions, than in any other book. Anyone who wants to understand this profound revolution in historical thinking will find no better place to start. &amp;mdashEdward L. Ayers, author of In the Presence of Mine Enemies: Civil War in the Heart of America With some of the best work in one of the hottest fields in American history, Slavery's Capitalism re-centers the history of American capitalism on racial slavery as the U.S. economy's initial engine for development. I admire the ambition of the scholarly project and applaud the topical</t>
  </si>
  <si>
    <t>Sven Beckert is Laird Bell Professor of History at Harvard University. Seth Rockman is Associate Professor of History at Brown University.</t>
  </si>
  <si>
    <t>The Stonewall Riots</t>
  </si>
  <si>
    <t>A Documentary History</t>
  </si>
  <si>
    <t>Stein, Marc</t>
  </si>
  <si>
    <t>New York University Press</t>
  </si>
  <si>
    <t xml:space="preserve"> HIS036060 HISTORY / United States / 20th Century; HIS036080 HISTORY / United States / State &amp; Local / Middle Atlantic (DC, DE, MD, NJ, NY, PA)</t>
  </si>
  <si>
    <t>On the occasion of its fiftieth anniversary, the most important moment in LGBTQ history—depicted by the people who influenced, recorded, and reacted to it.June 28, 1969, Greenwich Village: The New York City Police Department, fueled by bigoted liquor licensing practices and an omnipresent backdrop of homophobia and transphobia, raided the Stonewall Inn, a neighborhood gay bar, in the middle of the night. The raid was met with a series of responses that would go down in history as the most galvanizing period in this country's fight for sexual and gender liberation: a riotous reaction from the bar's patrons and surrounding community, followed by six days of protests.Across 200 documents, Marc Stein presents a unique record of the lessons and legacies of Stonewall. Drawing from sources that include mainstream, alternative, and LGBTQ media, gay-bar guide listings, state court decisions, political fliers, first-person accounts, song lyrics, and photographs, Stein paints an indelible portrait of this pivotal moment in the LGBT movement. In The Stonewall Riots, Stein does not construct a neatly quilted, streamlined narrative of Greenwich Village, its people, and its protests instead, he allows multiple truths to find their voices and speak to one another, much like the conversations you'd expect to overhear in your neighborhood bar.Published on the fiftieth anniversary of the moment the first brick (or shot glass?) was thrown, The Stonewall Riots allows readers to take stock of how LGBTQ life has changed in the US, and how it has stayed the same. It offers campy stories of queer resistance, courageous accounts of movements and protests, powerful narratives of police repression, and lesser-known stories otherwise buried in the historical record, from an account of ball culture in the mid-sixties to a letter by Black Panther Huey P. Newton addressed to his brothers and sisters in the resistance. For anyone committed to politic</t>
  </si>
  <si>
    <t>A comprehensive collection of 200 transcribed documents from the early stages of the LGBTQ rights movement. Stein is a capable curator...[A] worthwhile dive into LGBTQ history.The Stonewall Riotsis an invaluable addition to LGBTQ+ history, gathering for the first time a wealth of primary documents that will deepen understanding of a pivotal, culture-changing event.[A] mosaic of the cultural and political realities before, during, and after the riots. The book reflects both the brilliance and contradictions of a multifaceted history...Stein's reflective curation is an important contribution to understanding what Stonewall was and what it represents...illuminating.A generous survey of LGBTQ lives before and after the Stonewall Riots in Greenwich Village in June 1969, Steins research fills in gaps in the American history of the fight for free expression of sexuality...A valuable resource for high school, college, and public libraries, Steins work offers reasons for pride and hope.Book Riot:The fiftieth anniversary of Stonewall is coming up this summer, and this documentary history is the perfect way to celebrate the occasion ... a fascinating glimpse into the struggles and the triumphs of a movement that shaped the world we know today.Washington Blade:An encyclopedic work that invites readers to look past legends and examine primary documents for themselves… a must read for students and scholars of LGBT history.Washington Book Review:The Stonewall Riots is an invaluable addition to the existing literature on the LBGT movement and the sexual revolution. It is a perfect tribute to the LGBT resistance struggle that has shaped the modern world.Slate:When you’re trying to figure out what Stonewall meant to people at the time, these documents, many of which were first printed in the couple of years afterward, are indispensable.</t>
  </si>
  <si>
    <t>SteinMarc: Marc Stein is the Jamie and Phyllis Pasker Professor of History at San Francisco State University. He is the author of Rethinking the Gay and Lesbian Movement (2012), Sexual Injustice: Supreme Court Decisions from Griswold to Roe (2010), and City of Sisterly and Brotherly Loves: Lesbian and Gay Philadelphia (2000), and the editor of the Encyclopedia of Lesbian, Gay, Bisexual, and Transgender History in America (2003).Marc Stein is the Jamie and Phyllis Pasker Professor of History at San Francisco State University. He is the author of Rethinking the Gay and Lesbian Movement (2012), Sexual Injustice: Supreme Court Decisions from Griswold to Roe (2010), and City of Sisterly and Brotherly Loves: Lesbian and Gay Philadelphia (2000), and the editor of the Encyclopedia of Lesbian, Gay, Bisexual, and Transgender History in America (2003).</t>
  </si>
  <si>
    <t>Potosi</t>
  </si>
  <si>
    <t>The Silver City That Changed the World</t>
  </si>
  <si>
    <t>Lane, Kris</t>
  </si>
  <si>
    <t>California World History Library</t>
  </si>
  <si>
    <t>27</t>
  </si>
  <si>
    <t xml:space="preserve"> HIS000000 HISTORY / General; HIS024000 HISTORY / Latin America / General; HIS037000 HISTORY / World</t>
  </si>
  <si>
    <t>In 1545, a native Andean prospector hit pay dirt on a desolate red mountain in highland Bolivia. There followed the world&amp;#39s greatest silver bonanza, making the Cerro Rico or Rich Hill and the Imperial Villa of Potos&amp;iacute instant legends, famous from Istanbul to Beijing. The Cerro Rico alone provided over half of the world&amp;#39s silver for a century, and even in decline, it remained the single richest source on earth. &amp;#160Potos&amp;iacute is the first interpretive history of the fabled mining city´s rise and fall. It tells the story of global economic transformation and the environmental and social impact of rampant colonial exploitation from Potos&amp;iacute´s startling emergence in the 16th century to its collapse in the 19th. Throughout, Kris Lane´s invigorating narrative offers rare details of this thriving city and its promise of prosperity. A new world of native workers, market women, African slaves, and other ordinary residents who lived alongside the elite merchants, refinery owners, wealthy widows, and crown officials, emerge in lively, riveting stories from the original sources. An engrossing depiction of excess and devastation, Potos&amp;iacute reveals the relentless human tradition in boom times and bust.</t>
  </si>
  <si>
    <t>List of Illustrations Acknowledgments Preface Timeline Introduction 1 &amp;bull Bonanza 2 &amp;bull Age of Wind, Age of Iron 3 &amp;bull The Viceroy´s Great Machine 4 &amp;bull An Improbable Global City 5 &amp;bull Secret Judgments of God 6 &amp;bull Decadence and Rebirth 7 &amp;bull From Revival to Revolution 8 &amp;bull Summing Up Epilogue: Potos&amp;iacute since Independence Appendix: Voices Glossary Notes Bibliographical Essay Select Bibliography Index</t>
  </si>
  <si>
    <t>LaneKris: Kris Lane holds the France V. Scholes Chair in Colonial Latin American History at Tulane University. He is author of Colour of Paradise: The Emerald in the Age of Gunpowder Empires, Quito 1599: City and Colony in Transition, and Pillaging the Empire: Global Piracy on the High Seas, 1500-1750. &amp;#160</t>
  </si>
  <si>
    <t>Makers of Modern Strategy from Machiavelli to the Nuclear Age</t>
  </si>
  <si>
    <t>Paret, Peter / Craig, Gordon A. / Gilbert, Felix</t>
  </si>
  <si>
    <t xml:space="preserve"> HIS027060 HISTORY / Military / Strategy</t>
  </si>
  <si>
    <t>The essays in this volume analyze war, its strategic characterisitics and its political and social functions, over the past five centuries. The diversity of its themes and the broad perspectives applied to them make the book a work of general history as much as a history of the theory and practice of war from the Renaissance to the present. Makers of Modern Strategy from Machiavelli to the Nuclear Age takes the first part of its title from an earlier collection of essays, published by Princeton University Press in 1943, which became a classic of historical scholarship. Three essays are repinted from the earlier book four others have been extensively revised. The rest--twenty-two essays--are new. The subjects addressed range from major theorists and political and military leaders to impersonal forces. Machiavelli, Clausewitz, and Marx and Engels are discussed, as are Napoleon, Churchill, and Mao. Other essays trace the interaction of theory and experience over generations--the evolution of American strategy, for instance, or the emergence of revolutionary war in the modern world. Still others analyze the strategy of particular conflicts--the First and Second World Wars--or the relationship between technology, policy, and war in the nuclear age. Whatever its theme, each essay places the specifics of military thought and action in their political, social, and economic environment. Together the contributors have produced a book that reinterprets and illuminates war, one of the most powerful forces in history and one that cannot be controlled in the future without an understanding of its past.</t>
  </si>
  <si>
    <t xml:space="preserve"> [The essays] are authoritative and convincing. Taken together, they demonstrate the complexity of strategy and the importance of it being closely integrated with politics. </t>
  </si>
  <si>
    <t>Peter Paret is Raymond A. Spruance Professor of International History at Stanford University. He is the author of Clausewitz and the State: The Man, His Theories, and His Times (Princeton Paperback) and editor and translator, with Michael Howard of Clausewitz's On War (Princeton). Gordon A. Craig is J. E. Wallace Sterling Professor of Humanities Emeritus at Stanford University. Felix Gilbert is Professor Emeritus in the School of Historical Studies, Institute for Advanced Study, Princeton.</t>
  </si>
  <si>
    <t>Environmental Justice in a Moment of Danger</t>
  </si>
  <si>
    <t>Sze, Julie</t>
  </si>
  <si>
    <t>American Studies Now: Critical Histories of the Present</t>
  </si>
  <si>
    <t>11</t>
  </si>
  <si>
    <t>Exile History</t>
  </si>
  <si>
    <t xml:space="preserve"> HIS054000 HISTORY / Social History; NAT010000 NATURE / Ecology; POL003000 POLITICAL SCIENCE / Civics &amp; Citizenship</t>
  </si>
  <si>
    <t>Let this book immerse you in the many worlds of environmental justice.&amp;rdquo&amp;mdashNaomi Klein We are living in a precarious environmental and political moment. In the United States and in the world, environmental injustices have manifested across racial and class divides in devastatingly disproportionate ways. What does this&amp;#160moment of danger mean for the environment and for justice? What can we learn from environmental justice struggles? &amp;#160Environmental Justice in a Moment of Danger examines mobilizations and movements, from protests at Standing Rock to activism in Puerto Rico in the wake of Hurricane Maria. Environmental justice movements fight, survive, love, and create in the face of violence that challenges the conditions of life itself. Exploring dispossession, deregulation, privatization, and inequality, this book is the essential primer on environmental justice, packed&amp;#160with cautiously hopeful stories for the future. &amp;#160</t>
  </si>
  <si>
    <t>Overview Introduction. Environmental Justice at the Crossroads of Danger and Freedom 1. This Movement of Movements 2. Environmental Justice Encounters 3. Restoring Environmental Justice Conclusion. American Optimism, Skepticism, and Environmental Justice Acknowledgments Notes Glossary Selected Bibliography</t>
  </si>
  <si>
    <t>SzeJulie: Julie Sze is Professor of American Studies and Founding Director of the Environmental Justice Project at the University of California, Davis. She has authored and edited three books and numerous articles on environmental justice and inequality, culture and environment, and urban and community health and activism. &amp;#160 &amp;#160</t>
  </si>
  <si>
    <t>Central Asia</t>
  </si>
  <si>
    <t>A New History from the Imperial Conquests to the Present</t>
  </si>
  <si>
    <t>Khalid, Adeeb</t>
  </si>
  <si>
    <t xml:space="preserve"> HIS037030 HISTORY / Modern / General; HIS050000 HISTORY / Asia / Central Asia; POL005000 POLITICAL SCIENCE / Political Ideologies / Communism, Post-Communism &amp; Socialism; POL047000 POLITICAL SCIENCE / Imperialism</t>
  </si>
  <si>
    <t>A major history of Central Asia and how it has been shaped by modern world eventsCentral Asia is often seen as a remote and inaccessible land on the peripheries of modern history. Encompassing Uzbekistan, Tajikistan, Turkmenistan, Kyrgyzstan, Kazakhstan, and the Xinjiang province of China, it in fact stands at the crossroads of world events. Adeeb Khalid provides the first comprehensive history of Central Asia from the mid-eighteenth century to today, shedding light on the historical forces that have shaped the region under imperial and Communist rule.Predominantly Muslim with both nomadic and settled populations, the peoples of Central Asia came under Russian and Chinese rule after the 1700s. Khalid shows how foreign conquest knit Central Asians into global exchanges of goods and ideas and forged greater connections to the wider world. He explores how the Qing and Tsarist empires dealt with ethnic heterogeneity, and compares Soviet and Chinese Communist attempts at managing national and cultural difference. He highlights the deep interconnections between the  Russian  and  Chinese  parts of Central Asia that endure to this day, and demonstrates how Xinjiang remains an integral part of Central Asia despite its fraught and traumatic relationship with contemporary China.The essential history of one of the most diverse and culturally vibrant regions on the planet, this panoramic book reveals how Central Asia has been profoundly shaped by the forces of modernity, from colonialism and social revolution to nationalism, state-led modernization, and social engineering.</t>
  </si>
  <si>
    <t xml:space="preserve"> A remarkable achievement. Khalid does an exceptional job at presenting a balanced, insightful, and accessible treatment of Central Asian history and analyzing the contingencies that led it to unfold the way it did. This is history writing at its best. —Scott C. Levi, author of The Bukharan Crisis and The Rise and Fall of Khoqand, 1709–1876 Sophisticated but accessible, this book offers a long-overdue corrective to the division of Central Asia's history into east and west. Khalid shows how the two zones' fates have not just run parallel but have been intertwined, both despite and because of their colonization by China and Russia. —Rian Thum, author of The Sacred Routes of Uyghur History A superb work of scholarship that skillfully weaves together more than two decades of research on modern Central Asia. —Michael A. Reynolds, author of Shattering Empires: The Clash and Collapse of the Ottoman and Russian Empires, 1908–1918</t>
  </si>
  <si>
    <t>Adeeb Khalid is the Jane and Raphael Bernstein Professor of Asian Studies and History at Carleton College. His books include Making Uzbekistan: Nation, Empire, and Revolution in the Early USSR and Islam after Communism: Religion and Politics in Central Asia. He lives in Saint Paul, Minnesota.</t>
  </si>
  <si>
    <t>On War</t>
  </si>
  <si>
    <t>von Clausewitz, Carl</t>
  </si>
  <si>
    <t>Paret, Peter / Howard, Michael Eliot</t>
  </si>
  <si>
    <t xml:space="preserve"> HIS027060 HISTORY / Military / Strategy; HIS027130 HISTORY / Military / Wars &amp; Conflicts (Other); HIS037000 HISTORY / World; POL011000 POLITICAL SCIENCE / International Relations / General</t>
  </si>
  <si>
    <t>On War is the most significant attempt in Western history to understand war, both in its internal dynamics and as an instrument of policy. Since the work's first appearance in 1832, it has been read throughout the world, and has stimulated generations of soldiers, statesmen, and intellectuals.</t>
  </si>
  <si>
    <t xml:space="preserve"> Undoubtedly one of the most useful books ever written. </t>
  </si>
  <si>
    <t>Peter Paret is professor emeritus at the Institute for Advanced Study in Princeton. His many books include Clausewitz in His Time, The Cognitive Challenge of War (Princeton), and Clausewitz and the State (Princeton). He is a recipient of the Pritzker Literary Award for lifetime achievement in military writing. Michael Howard (1922–2019) was a leading British military historian who held professorships at the University of Oxford and Yale University. His many books included The Franco-Prussian War and War in European History. Bernard Brodie (1910–1978), who wrote widely on military and nuclear strategy, was professor of political science at the University of California, Los Angeles.</t>
  </si>
  <si>
    <t>The Origins of the Urban Crisis</t>
  </si>
  <si>
    <t>Race and Inequality in Postwar Detroit - Updated Edition</t>
  </si>
  <si>
    <t>Sugrue, Thomas J.</t>
  </si>
  <si>
    <t>Princeton Studies in American Politics: Historical, International, and Comparative Perspectives</t>
  </si>
  <si>
    <t>168</t>
  </si>
  <si>
    <t xml:space="preserve"> HIS036060 HISTORY / United States / 20th Century; HIS036090 HISTORY / United States / State &amp; Local / Midwest (IA, IL, IN, KS, MI, MN, MO, ND, NE, OH, SD, WI); POL013000 POLITICAL SCIENCE / Labor &amp; Industrial Relations; SOC026030 SOCIAL SCIENCE / Sociology / Urban; SOC031000 SOCIAL SCIENCE / Discrimination &amp; Race Relations</t>
  </si>
  <si>
    <t>Once America's  arsenal of democracy,  Detroit is now the symbol of the American urban crisis. In this reappraisal of America’s racial and economic inequalities, Thomas Sugrue asks why Detroit and other industrial cities have become the sites of persistent racialized poverty. He challenges the conventional wisdom that urban decline is the product of the social programs and racial fissures of the 1960s. Weaving together the history of workplaces, unions, civil rights groups, political organizations, and real estate agencies, Sugrue finds the roots of today’s urban poverty in a hidden history of racial violence, discrimination, and deindustrialization that reshaped the American urban landscape after World War II.This Princeton Classics edition includes a new preface by Sugrue, discussing the lasting impact of the postwar transformation on urban America and the chronic issues leading to Detroit’s bankruptcy.</t>
  </si>
  <si>
    <t xml:space="preserve">Praise for Princeton's previous edition:  A splendid book that does no less than transform our understanding of United States history after 1940. Winner of the 1997 Philip Taft Prize in Labor HistoryWinner of the 1998 Bancroft Prize in American HistoryWinner of the 1996 President&amp;#39s Book Award, Social Science History AssociationWinner of the 1997 Best Book in North American Urban History Award, Urban History AssociationPraise for Princeton's previous edition:  [A] devastating critique of the currently fashionable 'culture of poverty' thesis. Must reading for anyone concerned about the current urban crisis. ---Jacqueline Jones, Lingua FrancaPraise for Princeton's previous edition:  Superbly researched and engagingly written. Praise for Princeton's previous edition:  [A] first-rate account . . . . With insight and elegance, Sugrue describes the street-by-street warfare to maintain housing values against the perceived encroachment of blacks trying desperately to escape the underbuilt and overcrowded slums. Praise for Princeton's previous edition:  [T]he most interesting, informative, and provocative book on modern Detroit. One of Choice&amp;#39s Outstanding Academic Titles for 1997Praise for Princeton's previous edition: [Sugrue's] disciplined historical engagement with a complex, often inglorious, past offers a compelling model for understanding how race and the Rust Belt converged to create the current impasse. Praise for Princeton's previous edition:  Perhaps by offering a clearer picture of how the urban crisis began, Sugrue brings us a bit closer to finding a way to end it. </t>
  </si>
  <si>
    <t>Thomas J. Sugrue is the David Boies Professor of History and Sociology at the University of Pennsylvania. He is the author of Not Even Past: Barack Obama and the Burden of Race (Princeton) and Sweet Land of Liberty: The Forgotten Struggle for Civil Rights in the North.</t>
  </si>
  <si>
    <t>Global Development</t>
  </si>
  <si>
    <t>A Cold War History</t>
  </si>
  <si>
    <t>Lorenzini, Sara</t>
  </si>
  <si>
    <t>38</t>
  </si>
  <si>
    <t>Other Topics</t>
  </si>
  <si>
    <t xml:space="preserve"> BUS023000 BUSINESS &amp; ECONOMICS / Economic History; BUS092000 BUSINESS &amp; ECONOMICS / Development / General; HIS027130 HISTORY / Military / Wars &amp; Conflicts (Other); HIS037000 HISTORY / World; HIS037070 HISTORY / Modern / 20th Century; POL011000 POLITICAL SCIENCE / International Relations / General</t>
  </si>
  <si>
    <t>In the Cold War,  development  was a catchphrase that came to signify progress, modernity, and economic growth. Development aid was closely aligned with the security concerns of the great powers, for whom infrastructure and development projects were ideological tools for conquering hearts and minds around the globe, from Europe and Africa to Asia and Latin America. In this sweeping and incisive book, Sara Lorenzini provides a global history of development, drawing on a wealth of archival evidence to offer a panoramic and multifaceted portrait of a Cold War phenomenon that transformed the modern world.Taking readers from the aftermath of the Second World War to the tearing down of the Berlin Wall, Lorenzini shows how development projects altered local realities, transnational interactions, and even ideas about development itself. She shines new light on the international organizations behind these initiatives—examining their strategies and priorities and assessing the actual results on the ground—and she also gives voice to the recipients of development aid. Lorenzini shows how the Cold War shaped the global ambitions of development on both sides of the Iron Curtain, and how international organizations promoted an unrealistically harmonious vision of development that did not reflect local and international differences.An unparalleled journey into the political, intellectual, and economic history of the twentieth century, this book presents a global perspective on Cold War development, demonstrating how its impacts are still being felt today.</t>
  </si>
  <si>
    <t xml:space="preserve"> Global Development makes a signal contribution to the history of development. It ranges across Cold War East-West divides and incorporates perspectives from the Global North and South. Informed, incisive, and broad-minded, the book will prove essential for scholars and especially students interested in understanding development, one of the key phenomena of the late twentieth century. —David C. Engerman, author of The Price of Aid: The Economic Cold War in India A unique achievement. Lorenzini brings together a wealth of recent historical studies on development and integrates them into a global narrative that is both lucid and comprehensive. —Nick Cullather, author of The Hungry World: America’s Cold War Battle against Poverty in Asia Destined to become a standard in the historical literature on development. —Odd Arne Westad, author of The Cold War: A World History A succinct yet extremely rich and comprehensive history of development as a Cold War political and ideological project. This book is a must-read for those who want to understand the nature, contradictions, and changes of postwar international relations. —Mario Del Pero, Sciences Po, Paris Lorenzini unsettles our too complacent assumptions about which stories count and who mattered in the history of development during the Cold War. Historians of international organizations will find her deft depiction of the multilayered political landscape—with its intersecting national, international, and ideological ambitions—rewarding. —Glenda Sluga, author of Internationalism in the Age of Nationalism</t>
  </si>
  <si>
    <t>Sara Lorenzini is associate professor of international history in the School of International Studies at the University of Trento in Italy.</t>
  </si>
  <si>
    <t>Weimar Germany</t>
  </si>
  <si>
    <t>Promise and Tragedy, Weimar Centennial Edition</t>
  </si>
  <si>
    <t>Weitz, Eric D.</t>
  </si>
  <si>
    <t>Weimar Republic</t>
  </si>
  <si>
    <t xml:space="preserve"> HIS014000 HISTORY / Europe / Germany; HIS037070 HISTORY / Modern / 20th Century</t>
  </si>
  <si>
    <t>Thoroughly up-to-date, skillfully written, and strikingly illustrated, Weimar Germany brings to life an era of unmatched creativity in the twentieth century—one whose influence and inspiration still resonate today. Eric Weitz has written the authoritative history that this fascinating and complex period deserves, and he illuminates the uniquely progressive achievements and even greater promise of the Weimar Republic. Weitz reveals how Germans rose from the turbulence and defeat of World War I and revolution to forge democratic institutions and make Berlin a world capital of avant-garde art. He explores the period’s groundbreaking cultural creativity, from architecture and theater, to the new field of  sexology —and presents richly detailed portraits of some of the Weimar’s greatest figures. Weimar Germany also shows that beneath this glossy veneer lay political turmoil that ultimately led to the demise of the republic and the rise of the radical Right. Yet for decades after, the Weimar period continued to powerfully influence contemporary art, urban design, and intellectual life—from Tokyo to Ankara, and Brasilia to New York. Featuring a new preface, this comprehensive and compelling book demonstrates why Weimar is an example of all that is liberating and all that can go wrong in a democracy.</t>
  </si>
  <si>
    <t xml:space="preserve"> Weimar Germany is elegantly written, generously illustrated and never less than informative. It is also history with attitude.  —Peter Graves, Times Literary Supplement Excellent and splendidly illustrated. . . . [A] superb introduction. . . . probably the best available.  —Eric Hobsbawm, London Review of Books Weitz effortlessly blends politics and economics, philosophy and literature, art and architecture in a gripping portrait of a culture whose pathology was exceeded only by its creativity. . . . This is history at its best.  —Josef Joffe, publisher and editor of Die Zeit and fellow of the Hoover Institution, Stanford University [Weitz] bring[s] to bear his uncommon erudition and a prose style that is at once rigorous, wonderfully animated, and distinguished by breathtaking clarity.  —Noah Isenberg, Bookforum</t>
  </si>
  <si>
    <t>Eric D. Weitz is Distinguished Professor of History at City College and the Graduate Center, City University of New York. He is the author of A Century of Genocide and Creating German Communism, 1890–1990 (both Princeton).</t>
  </si>
  <si>
    <t>Badges without Borders</t>
  </si>
  <si>
    <t>How Global Counterinsurgency Transformed American Policing</t>
  </si>
  <si>
    <t>Schrader, Stuart</t>
  </si>
  <si>
    <t>56</t>
  </si>
  <si>
    <t xml:space="preserve"> HIS036000 HISTORY / United States / General; POL014000 POLITICAL SCIENCE / Law Enforcement; POL069000 POLITICAL SCIENCE / Public Policy / Military Policy</t>
  </si>
  <si>
    <t>From the Cold War through today, the U.S. has quietly assisted dozens of regimes around the world in suppressing civil unrest and securing the conditions for the smooth operation of capitalism. Casting a new light on American empire, Badges Without Borders shows, for the first time, that the very same people charged with global counterinsurgency also militarized American policing at home. &amp;#160 In this groundbreaking expos&amp;eacute, Stuart Schrader shows how the United States projected imperial power overseas through police training and technical assistance&amp;mdashand how this effort reverberated to shape the policing of city streets at home. Examining diverse records, from recently declassified national security and intelligence materials to police textbooks and professional magazines, Schrader reveals how U.S. police leaders envisioned the beat to be as wide as the globe and worked to put everyday policing at the core of the Cold War project of counterinsurgency. A smoking gun&amp;rdquo book, Badges without Borders offers a new account of the War on Crime, law and order&amp;rdquo politics, and global counterinsurgency, revealing the connections between foreign and domestic racial control.</t>
  </si>
  <si>
    <t>List of Abbreviations Introduction 1 &amp;bull Rethinking Race and Policing in Imperial Perspective 2 &amp;bull Byron Engle and the Rise of Overseas Police Assistance 3 &amp;bull How Counterinsurgency Became Policing 4 &amp;bull Bringing Police Assistance Home 5 &amp;bull Policing and Social Regulation 6 &amp;bull Riot School 7 &amp;bull The Imperial Circuit of Tear Gas 8 &amp;bull Order Maintenance and the Genealogy of SWAT 9 &amp;bull &amp;ldquoThe Discriminate Art of Indiscriminate Counter-revolution&amp;rdquo Conclusion Acknowledgments Notes Selected Bibliography Index</t>
  </si>
  <si>
    <t>SchraderStuart: Stuart Schrader is Associate Director of the Program in Racism, Immigration, and Citizenship and Lecturer at Johns Hopkins University.</t>
  </si>
  <si>
    <t>Handbook of Historical Animal Studies</t>
  </si>
  <si>
    <t xml:space="preserve">Mizelle, Brett / Roscher, Mieke  / Krebber, André </t>
  </si>
  <si>
    <t>De Gruyter Oldenbourg</t>
  </si>
  <si>
    <t xml:space="preserve"> HIS000000 HISTORY / General; HIS016000 HISTORY / Historiography; HIS030000 HISTORY / Reference; HIS054000 HISTORY / Social History; LIT000000 LITERARY CRITICISM / General</t>
  </si>
  <si>
    <t>The handbook provides a comprehensive evaluation of approaches, topics and research areas of the rapidly developing field of Historical Animal Studies. The so called ‘animal turn’ specifically inspired new takes on writing history. This upsurge in research has led to immense amounts of new empirical studies as well as approaches to historiography, which this handbook aims to systemize.</t>
  </si>
  <si>
    <t>Frontmatter -- Preface and Acknowledgements -- Contents -- Writing History after the Animal Turn? An Introduction to Historical Animal Studies -- Part I: Timelines -- Pre-Domestication: Zooarchaeology -- Domestication: Coevolution -- Post-Domestication: The Posthuman -- Part II: Regional Approaches -- American Studies -- African Studies -- Australasian and Pacific Studies -- (East) Asian Studies -- Part III: Historical Fields -- Social History -- Cultural History -- Political History -- Economic History -- Diplomatic History -- Global History -- Public History -- Urban (and Rural) History -- History of Science -- History of Ideas -- Part IV: Historical Approaches -- Environmental History -- Historical Animal Geographies -- (Post)Colonial History -- Feminist Intersectionality Studies -- Material Culture Studies -- Visual Culture Studies and Art History -- Multispecies Ethnography -- History of Emotions -- Part V: History of Human-Animal Interactions -- History of Pets -- History of the Zoo -- History of Circus Animals -- History of Animal Iconography -- History of Veterinary Medicine -- History of Experimental Animals and the History of Animal Experiments -- History of Agriculture -- History of Animal Slaughter -- History of Huntin -- History of War -- History of Animal Fights and Blood Sports -- History of Animal Collections/Animal Taxonomy -- List of Contributors -- Index</t>
  </si>
  <si>
    <t>Mieke Roscher and André Krebber, University of Kassel Brett Mizelle, California State University, Long Beach, USA.</t>
  </si>
  <si>
    <t>The Park Chung Hee Era</t>
  </si>
  <si>
    <t>The Transformation of South Korea</t>
  </si>
  <si>
    <t>Vogel , Ezra F.  / Kim,  Byung-Kook</t>
  </si>
  <si>
    <t xml:space="preserve"> BUS068000 BUSINESS &amp; ECONOMICS / Development / Economic Development; HIS023000 HISTORY / Asia / Korea; HIS037070 HISTORY / Modern / 20th Century; POL000000 POLITICAL SCIENCE / General; SOC042000 SOCIAL SCIENCE / Developing &amp; Emerging Countries</t>
  </si>
  <si>
    <t>In 1959 South Korea was mired in poverty. By 1979, it had a powerful industrial economy and a vibrant civil society that led to democracy eight years later. This volume examines the transformation as a study in the politics of modernization, contextualizing many historical ambiguities in South Korea´s trajectory toward sustainable economic growth.</t>
  </si>
  <si>
    <t>ContentsIntroductionPart One - Born in a Crisis1. The May Sixteenth Military Coup2. Taming and Tamed by the United States3. State Building: The Military Junta’s Path to Modernity through Administrative ReformsPart Two - Politics4. Modernization Strategy: Ideas and Influences5. The Labyrinth of Solitude: Park and the Exercise of Presidential Power6. The Armed Forces7. The Leviathan: Economic Bureaucracy under Park8. The Origins of the Yushin Regime: Machiavelli UnveiledPart Three - Economy and Society9. The Chaebol10. The Automobile Industry11. Pohang Iron &amp; Steel Company13. The Chaeya12. The CountrysidePa</t>
  </si>
  <si>
    <t>KimByung-Kook: Byung-Kook Kim is Professor of Political Science and International Relations, Korea University.VogelEzra F.: Ezra F. Vogel is Henry Ford II Professor of the Social Sciences Emeritus at Harvard and former Director of Harvard´s Fairbank Center for East Asian Research and the Asia Center.DomínguezJorge I.: Jorge I. Dom&amp;iacutenguez is Antonio Medero Professor of Mexican and Latin American Politics and Economics, Harvard University.</t>
  </si>
  <si>
    <t>Why Can the Dead Do Such Great Things?</t>
  </si>
  <si>
    <t>Saints and Worshippers from the Martyrs to the Reformation</t>
  </si>
  <si>
    <t>Bartlett, Robert</t>
  </si>
  <si>
    <t xml:space="preserve"> HIS010000 HISTORY / Europe / General; HIS037010 HISTORY / Medieval; REL015000 RELIGION / Christianity / History; REL110000 RELIGION / Christianity / Saints &amp; Sainthood</t>
  </si>
  <si>
    <t>From its earliest centuries, one of the most notable features of Christianity has been the veneration of the saints—the holy dead. This ambitious history tells the fascinating story of the cult of the saints from its origins in the second-century days of the Christian martyrs to the Protestant Reformation. Robert Bartlett examines all of the most important aspects of the saints—including miracles, relics, pilgrimages, shrines, and the saints' role in the calendar, literature, and art.The book explores the central role played by the bodies and body parts of saints, and the special treatment these relics received. From the routes, dangers, and rewards of pilgrimage, to the saints' impact on everyday life, Bartlett's account is an unmatched examination of an important and intriguing part of the religious life of the past—as well as the present.</t>
  </si>
  <si>
    <t xml:space="preserve"> Bartlett convincingly explains how the 12th-century papacy sought to control a potentially anarchic process by demanding strict examination of cases, of which only about half were successful. . . . With great thoroughness, Bartlett examines issues such as types of saint, relics, miracles, hagiography and doubt, more as an observer than as judge. . . . Some of Bartlett's most valuable insights relate to the diversity of ways in which saints were revered and what they reveal about visions of the social order. ---Constant Mews, Sydney Morning Herald The author of this study has produced what is to this reviewer's knowledge the first textbook on the premodern cult of the saints and at--I cannot resist the temptation--a miraculously low price. Luckily, Robert Bartlett is more than equal to the task. . . . Bartlett's writing is measured and deft, as one would expect from a scholar of his caliber. ---David Defries, The Historian This massive and encyclopedic survey is a remarkable guide to the complexities of medieval sanctity. It is so hard for modern readers to understand the role of medieval saints from within this book makes it possible. —Chris Wickham, University of Oxford It is hard to overemphasize the scholarship evident in this book. . . . One could associate a work such as this with a certain dryness of tone but this is not the case. The book is very engaging and at the same time quite modular, that is, allowing the readers to jump around to concentrate on their areas of special interest. Bartlett is one of the world's leading medieval historians and he brings his expertise to bear on this very ambitious project. ---Richard Rymarz, Catholic Books Review Bartlett's work is astonishingly comprehensive, and the balance he strikes between narration and analysis is admirable. ---David J Collins, Theological Studies Robert Bartlett's monumental study provides a comprehensive account of the</t>
  </si>
  <si>
    <t>Robert Bartlett is professor of mediaeval history at the University of St. Andrews in Scotland.</t>
  </si>
  <si>
    <t>The Troubled Empire</t>
  </si>
  <si>
    <t>China in the Yuan and Ming Dynasties</t>
  </si>
  <si>
    <t>Brook, Timothy</t>
  </si>
  <si>
    <t>History of Imperial China</t>
  </si>
  <si>
    <t>5</t>
  </si>
  <si>
    <t xml:space="preserve"> HIS008000 HISTORY / Asia / China; HIS037010 HISTORY / Medieval</t>
  </si>
  <si>
    <t xml:space="preserve"> The Mongol takeover in the 1270s changed the course of Chinese history. The Confucian empire—a millennium and a half in the making—was suddenly thrust under foreign occupation. What China had been before its reunification as the Yuan dynasty in 1279 was no longer what it would be in the future. Four centuries later, another wave of steppe invaders would replace the Ming dynasty with yet another foreign occupation. The Troubled Empire explores what happened to China between these two dramatic invasions.If anything defined the complex dynamics of this period, it was changes in the weather. Asia, like Europe, experienced a Little Ice Age, and as temperatures fell in the thirteenth century, Kublai Khan moved south into China. His Yuan dynasty collapsed in less than a century, but Mongol values lived on in Ming institutions. A second blast of cold in the 1630s, combined with drought, was more than the dynasty could stand, and the Ming fell to Manchu invaders.Against this background—the first coherent ecological history of China in this period—Timothy Brook explores the growth of autocracy, social complexity, and commercialization, paying special attention to China’s incorporation into the larger South China Sea economy. These changes not only shaped what China would become but contributed to the formation of the early modern world. </t>
  </si>
  <si>
    <t>ContentsIntroduction1. Dragon Spotting2. Scale3. The Nine Sloughs4. Khan and Emperor5. Economy and Ecology6. Families7. Beliefs8. The Business of Things9. The South China Sea10. CollapseConclusionTemperature and Precipitation ExtremesThe Nine SloughsSuccession of EmperorsPronunciation GuidNotesBibliographyAcknowledgmentsIndex</t>
  </si>
  <si>
    <t>A broad and well-written overview of Chinese history from the thirteenth to the seventeenth century. Brook uses stories and anecdotes to illuminate historical trends with grace and skill. For those interested in Chinese history, and for comparative historians, this is a very useful book.-- Peter Ditmanson, University of OxfordBrook has given a readers a fast-paced, intriguing account of the Yuan and Ming dynasties that will be read and enjoyed for many years to come.-- David D. Buck Canadian Journal of HistoryBrook's ecological approach to China is both original and timely: for also China's rulers of today are faced with widespread social tension deriving from environmental calamity and natural catastrophe.-- Tjalling Halbertsma Journal of Asian HistoryOne of those rare works that appeal to both academic and general readers. Its readable prose and intriguing storytelling, coupled with the emphasis on total history, make it more accessible to students at different levels… The Troubled Empire is an outstanding macro study of the Yuan–Ming dynasties by a leading authority on Chinese history.-- Wensheng Wang Journal of World History</t>
  </si>
  <si>
    <t>Impossible Subjects</t>
  </si>
  <si>
    <t>Illegal Aliens and the Making of Modern America - Updated Edition</t>
  </si>
  <si>
    <t>Ngai, Mae M.</t>
  </si>
  <si>
    <t>Politics and Society in Modern America</t>
  </si>
  <si>
    <t>105</t>
  </si>
  <si>
    <t xml:space="preserve"> HIS036060 HISTORY / United States / 20th Century; SOC007000 SOCIAL SCIENCE / Emigration &amp; Immigration; SOC008000 SOCIAL SCIENCE / Ethnic Studies / General</t>
  </si>
  <si>
    <t>This book traces the origins of the  illegal alien  in American law and society, explaining why and how illegal migration became the central problem in U.S. immigration policy—a process that profoundly shaped ideas and practices about citizenship, race, and state authority in the twentieth century. Mae Ngai offers a close reading of the legal regime of restriction that commenced in the 1920s—its statutory architecture, judicial genealogies, administrative enforcement, differential treatment of European and non-European migrants, and long-term effects. She shows that immigration restriction, particularly national-origin and numerical quotas, remapped America both by creating new categories of racial difference and by emphasizing as never before the nation's contiguous land borders and their patrol.Some images inside the book are unavailable due to digital copyright restrictions.</t>
  </si>
  <si>
    <t>Moving beyond the telos of immigrant settlement, assimilation, and citizenship and the myth of 'immigrant America,' Mae Ngai's Impossible Subjects conceptualizes immigration not as a site for assessing the acceptability of the immigrants, but as a site for understanding the racialized economic, cultural, and political foundations of the United States.---Yen Le Espiritu, Western Historical Quarterly At the cutting edge of the new interdisciplinary and global immigration history, Ngai unpacks the place of 'illegal aliens' in the construction of modern American society and nationality. Theoretically nuanced, empirically rich, and culturally sensitive, the book offers a powerful vista of how the core meaning of 'American' was shaped by those—Filipinos, Mexicans, Chinese,and Japanese—held in liminal status by the law. —David Abraham, Professor of Law, University of MiamiMay Impossible Subjects indeed lead to bold changes? Ngai creates that possibility, through altering our vision of immigration history, in showing us the constructed and contingent nature of its legal regulation. Impossible Subjects is essential reading.---Leti Volpp, Michigan Law ReviewCo-Winner of the 2004 First Book Prize, Berkshire Conference of Women Historians'Legal' and 'illegal,' as Ngai's book illustrates, are administrative constructions, always subject to change they do not tell us anything about the desirability of the persons so constructed.---Louis Menand, New YorkerThis superb book by historian Mae Ngai addresses the emergence of the legal and social category of 'illegal immigrant' in the United States. . . . Ngai addresses the subject . . . in a variety of historical contexts and each casts a different light on their deeply ambiguous condition.---Linda Bosniak, Journal of International Migration and IntegrationHonorable Mention for the 2005 Gustavus Myers Outstanding Book Award,</t>
  </si>
  <si>
    <t>Mae M. Ngai is professor of history and Lung Family Professor of Asian American Studies at Columbia University. Her books include The Lucky Ones: One Family and the Extraordinary Invention of Chinese America.</t>
  </si>
  <si>
    <t>In Search of Our Frontier</t>
  </si>
  <si>
    <t>Japanese America and Settler Colonialism in the Construction of Japan's Borderless Empire</t>
  </si>
  <si>
    <t>Azuma, Eiichiro</t>
  </si>
  <si>
    <t>Asia Pacific Modern</t>
  </si>
  <si>
    <t>17</t>
  </si>
  <si>
    <t xml:space="preserve"> HIS021000 HISTORY / Asia / Japan; HIS036060 HISTORY / United States / 20th Century</t>
  </si>
  <si>
    <t>In Search of Our Frontier explores the complex transnational history of Japanese immigrant settler colonialism, which linked Japanese America with Japan´s colonial empire through the exchange of migrant bodies, expansionist ideas, colonial expertise, and capital in the Asia-Pacific basin before World War II. The trajectories of Japanese transpacific migrants exemplified a prevalent national structure of thought and practice that not only functioned to shore up the backbone of Japan´s empire building but also promoted the borderless quest for Japanese overseas development. Eiichiro Azuma offers new interpretive perspectives that will allow readers to understand Japanese settler colonialism´s capacity to operate outside the aegis of the home empire. &amp;#160</t>
  </si>
  <si>
    <t>List of Illustrations Preface and Acknowledgments Introduction: Transpacific Japanese Migration, White American Racism, and Japan´s Adaptive Settler Colonialism PART ONE. IMAGINING A JAPANESE PACIFIC, 1884&amp;ndash1907 1. Immigrant Frontiersmen in America and the Origins of Japanese Settler Colonialism 2. Vanguard of an Expansive Japan: Knowledge Producers, Frontier Trotters, and Settlement Builders from across the Pacific PART TWO. CHAMPIONING OVERSEAS JAPANESE DEVELOPMENT,1908&amp;ndash1928 3. Transpacific Migrants and the Blurring Boundaries of State and Private Settler Colonialism 4. US Immigration Exclusion, Japanese America, and Transmigrants on Japan´s Brazilian Frontiers PART THREE. SPEARHEADING JAPAN&amp;#39S IMPERIAL SETTLER COLONIALISM, 1924&amp;ndash1945 5. Japanese California and Its Colonial Diaspora: Translocal Manchuria Connections 6. Japanese Hawai&amp;lsquoi and Its Tropical Nexus: Translocal Remigration to Colonial Taiwan and the Nan´yo PART FOUR. HISTORY AND FUTURITY IN JAPAN&amp;#39S IMPERIAL SETTLER COLONIALISM, 1932&amp;ndash1945 7. Japanese Pioneers in America and the Making of Expansionist Orthodoxy in Imperial Japan 8. The Call of Blood: Japanese American Citizens and the Education of the Empire´s Future &amp;ldquoFrontier Fighters&amp;rdquo Epilogue: The Afterlife of Japanese Settler Colonialism Glossary of Japanese Names: Remigrants from the Continental United States and Hawai&amp;lsquoi Notes Index &amp;#160</t>
  </si>
  <si>
    <t>AzumaEiichiro: Eiichiro Azuma&amp;#160is Alan Charles Kors Term Chair Associate Professor of History and Asian American Studies at the University of Pennsylvania. He is also the author of&amp;#160Between Two Empires: Race, History, and Transnationalism in Japanese America&amp;#160and a coeditor of The&amp;#160Oxford Handbook of Asian American History.&amp;#160&amp;#160 &amp;#160</t>
  </si>
  <si>
    <t>Laboring Women</t>
  </si>
  <si>
    <t>Reproduction and Gender in New World Slavery</t>
  </si>
  <si>
    <t>Morgan, Jennifer L.</t>
  </si>
  <si>
    <t>When black women were brought from Africa to the New World as slave laborers, their value was determined by their ability to work as well as their potential to bear children, who by law would become the enslaved property of the mother's master. In Laboring Women: Reproduction and Gender in New World Slavery, Jennifer L. Morgan examines for the first time how African women's labor in both senses became intertwined in the English colonies. Beginning with the ideological foundations of racial slavery in early modern Europe, Laboring Women traverses the Atlantic, exploring the social and cultural lives of women in West Africa, slaveowners' expectations for reproductive labor, and women's lives as workers and mothers under colonial slavery.Challenging conventional wisdom, Morgan reveals how expectations regarding gender and reproduction were central to racial ideologies, the organization of slave labor, and the nature of slave community and resistance. Taking into consideration the heritage of Africans prior to enslavement and the cultural logic of values and practices recreated under the duress of slavery, she examines how women's gender identity was defined by their shared experiences as agricultural laborers and mothers, and shows how, given these distinctions, their situation differed considerably from that of enslaved men. Telling her story through the arc of African women's actual lives&amp;mdashfrom West Africa, to the experience of the Middle Passage, to life on the plantations&amp;mdashshe offers a thoughtful look at the ways women's reproductive experience shaped their roles in communities and helped them resist some of the more egregious effects of slave life.Presenting a highly original, theoretically grounded view of reproduction and labor as the twin pillars of female exploitation in slavery, Laboring Women is a distinctive contribution to the literature of slavery and the history of women.</t>
  </si>
  <si>
    <t>1.  Some Could Suckle over Their Shoulder : Male Travelers, Female Bodies, and the Gendering of Racial Ideology2.  The Number of Women Doeth Much Disparayes the Whole Cargoe : The Trans-Atlantic Slave Trade and West African Gender Roles3.  The Breedings Shall Goe with Their Mothers : Gender and Evolving Practices of Slaveownership in the English American Colonies4.  Hannah and Hir Children : Reproduction and Creolization Among Enslaved Women5.  Women's Sweat : Gender and Agricultural Labor in the Atlantic World6.  Deluders and Seducers of Each Other : Gender and the Changing Nature of Resistance</t>
  </si>
  <si>
    <t xml:space="preserve"> The author of this study has made a major contribution . . . by looking specifically at the issue of gender as a lens through which better to understand the establishment of race-based slavery in Britain's colonies in the Caribbean and North America. &amp;mdashThe Historian Morgan's highly original study transforms our understanding of the fundamental assumptions behind slavery in the Americas. &amp;mdashKathleen M. Brown, University of Pennsylvania Morgan's remarkably lucid treatment of the role of gender in constructing racial ideologies and in justifying the economic system of slavery should make such complex themes accessible to advanced undergraduates. Her book succeeds in highlighting the importance of African women in determining the shape of the slave system in the New World, as well as the ways in which the system shaped the experiences of African women. . . . Highly recommended. &amp;mdashChoice</t>
  </si>
  <si>
    <t>Jennifer L. Morgan teaches history and women's and gender studies at Rutgers University, New Brunswick.</t>
  </si>
  <si>
    <t>The New Empire of Diocletian and Constantine</t>
  </si>
  <si>
    <t>Barnes, Timothy D.</t>
  </si>
  <si>
    <t>BarnesTimothy D.: Timothy D. Barnes is Professor of Classics at the University of Toronto.</t>
  </si>
  <si>
    <t>China Transformed</t>
  </si>
  <si>
    <t>Historical Change and the Limits of European Experience</t>
  </si>
  <si>
    <t>Wong, R. Bin</t>
  </si>
  <si>
    <t>Cornell University Press</t>
  </si>
  <si>
    <t xml:space="preserve"> HIS008000 HISTORY / Asia / China; HIS010000 HISTORY / Europe / General; POL009000 POLITICAL SCIENCE / Comparative Politics</t>
  </si>
  <si>
    <t>The assumption still made in much social science research that Europe provides a universal model of development is fundamentally mistaken, according to R. Bin Wong. The solution is not, however, simply to reject Eurocentric norms but to build complementary perspectives, such as a Sinocentric one, to evaluate current understandings of European developments. A genuinely comparative perspective, he argues, will free China from wrong expectations and will allow those working on European problems to recognize the distinct character of Western development.</t>
  </si>
  <si>
    <t>Timothy Brook, Stanford University: This bold, intellectually ambitious, and wholly original book challenges the way in which Western social science understands China. It will set the standard for all future comparative and theoretical research on China.  Never before has a China historian produced a book of such vast scope that carefully and deliberately brings China and Europe into a single framework of analysis, one that evenhandedly addresses both ends of Eurasia with no prior assumptions about the universality of European themes.... This is an inquiring, thoughtful, large-spirited, and sharply thought-provoking work.... China scholars, from apprentices deciding on dissertation topics to experienced researchers thinking about their next project, will find gold in these pages and a friendly guide to ore.... One could not wish for a more stimulating read. Peter C. Perdue, Massachusetts Institute of Technology: This is a most extraordinary book. Wong's approach is to explore carefully similarities and differences between Chinese and European development over the long term, highlighting themes related to state-making and popular action. This is by far the most sophisticated, extended discussion of imperial and modern China in comparative perspective that I have seen.  An extraordinary thematic discourse on the similarities and differences of Chinese and European developments. Michael Tsin: This masterful study... is much needed and deserves a wide audience. As Wong says himself, his intention is to 'persuade people to ponder these problems and formulate additional solutions.' He has performed an admirable task.  A surprisingly easy read with contents well laid-out and cases well presented.... Wong's work serves as a good reference.  Wong is very eloquent indeed.... It is impossible to summarize all the book's riches or insights.... The book is enormously praiseworthy for its ambition, eruditi</t>
  </si>
  <si>
    <t>WongR. Bin: R. Bin Wong is Professor of History and Director of the UCLA Asia Institute. He is coauthor of Nourish the People: State Civilian Granaries in China, 1650-1850 and of Societies and Cultures in World History.</t>
  </si>
  <si>
    <t>Leviathan and the Air-Pump</t>
  </si>
  <si>
    <t>Hobbes, Boyle, and the Experimental Life</t>
  </si>
  <si>
    <t>Schaffer, Simon / Shapin, Steven</t>
  </si>
  <si>
    <t>109</t>
  </si>
  <si>
    <t xml:space="preserve"> HIS010020 HISTORY / Europe / Western; PHI004000 PHILOSOPHY / Epistemology; SCI034000 SCIENCE / History; SCI075000 SCIENCE / Philosophy &amp; Social Aspects</t>
  </si>
  <si>
    <t>Leviathan and the Air-Pump examines the conflicts over the value and propriety of experimental methods between two major seventeenth-century thinkers: Thomas Hobbes, author of the political treatise Leviathan and vehement critic of systematic experimentation in natural philosophy, and Robert Boyle, mechanical philosopher and owner of the newly invented air-pump. The issues at stake in their disputes ranged from the physical integrity of the air-pump to the intellectual integrity of the knowledge it might yield. Both Boyle and Hobbes were looking for ways of establishing knowledge that did not decay into ad hominem attacks and political division. Boyle proposed the experiment as cure. He argued that facts should be manufactured by machines like the air-pump so that gentlemen could witness the experiments and produce knowledge that everyone agreed on. Hobbes, by contrast, looked for natural law and viewed experiments as the artificial, unreliable products of an exclusive guild.  The new approaches taken in Leviathan and the Air-Pump have been enormously influential on historical studies of science. Shapin and Schaffer found a moment of scientific revolution and showed how key scientific givens--facts, interpretations, experiment, truth--were fundamental to a new political order. Shapin and Schaffer were also innovative in their ethnographic approach. Attempting to understand the work habits, rituals, and social structures of a remote, unfamiliar group, they argued that politics were tied up in what scientists did, rather than what they said. Steven Shapin and Simon Schaffer use the confrontation between Hobbes and Boyle as a way of understanding what was at stake in the early history of scientific experimentation. They describe the protagonists' divergent views of natural knowledge, and situate the Hobbes-Boyle disputes within contemporary debates over the role of intellectuals in public life and the problems of social order and assent in R</t>
  </si>
  <si>
    <t xml:space="preserve"> Shapin and Schaffer work out the implications of these debates [between Hobbes and Boyle] for the history of science with great skill of interpretation and exposition. They use their findings and their analysis to give an explanation of the experimental enterprise in general, which, although it is not philosophical in nature, always takes philosophy most seriously. This is simply one of the most original, enjoyable and important books published in the history of science in recent years. ---Owen Hannaway, Technology and Culture [T]he most influential text in our field since Thomas Kuhn'sStructure of Scientific Revolutions. ---James Secord, Isis Before Shapin and Schaffer, other historians of science had studied scientific practice other historians had studied the religious, political and cultural context of science. No one, before Shapin and Schaffer, had been capable of doing both at once. ---Bruno Latour, author of, We Have Never Been Modern [A]n unparalleled vignette of the birth pangs of a new style of reasoning. ---Ian Hacking, British Journal for the History of Science There is every reason to regard this as one of the most important achievements in science studies in the late twentieth century. ---John H. Zammito, author of, A Nice Derangement of Epistemes This is simply one of the most original, enjoyable, and important books published in the history of science in recent years. ---Owen Hannaway, Technology and CultureSteven Shapin and Simon Schaffer, Winners of the 2005 Erasmus Prize, Praemium Erasmianum Foundation If any proof of the intellectual buoyancy or intrinsic worth of the history and philosophy for science was needed, nothing better could be provided than this study by Steven Shapin and Simon Schaffer. . . . Their findings suggest the futility of wrenching science from its ideological context, and not only with respect</t>
  </si>
  <si>
    <t>Steven Shapin is the Franklin L. Ford Professor of the History of Science at Harvard University. Simon Schaffer is professor of history of science at the University of Cambridge.</t>
  </si>
  <si>
    <t>Information</t>
  </si>
  <si>
    <t>A Historical Companion</t>
  </si>
  <si>
    <t>Grafton, Anthony / Goeing, Anja-Silvia / Duguid, Paul / Blair, Ann</t>
  </si>
  <si>
    <t xml:space="preserve"> HIS030000 HISTORY / Reference; LAN004000 LANGUAGE ARTS &amp; DISCIPLINES / Communication Studies; REF000000 REFERENCE / General; SOC052000 SOCIAL SCIENCE / Media Studies</t>
  </si>
  <si>
    <t>A landmark history that traces the creation, management, and sharing of information through six centuriesThanks to modern technological advances, we now enjoy seemingly unlimited access to information. Yet how did information become so central to our everyday lives, and how did its processing and storage make our data-driven era possible? This volume is the first to consider these questions in comprehensive detail, tracing the global emergence of information practices, technologies, and more, from the premodern era to the present. With entries spanning archivists to algorithms and scribes to surveilling, this is the ultimate reference on how information has shaped and been shaped by societies.Written by an international team of experts, the book's inspired and original long- and short-form contributions reconstruct the rise of human approaches to creating, managing, and sharing facts and knowledge. Thirteen full-length chapters discuss the role of information in pivotal epochs and regions, with chief emphasis on Europe and North America, but also substantive treatment of other parts of the world as well as current global interconnections. More than 100 alphabetical entries follow, focusing on specific tools, methods, and concepts—from ancient coins to the office memo, and censorship to plagiarism. The result is a wide-ranging, deeply immersive collection that will appeal to anyone drawn to the story behind our modern mania for an informed existence.Tells the story of information’s rise from 1450 through to todayCovers a range of eras and regions, including the medieval Islamic world, late imperial East Asia, early modern and modern Europe, and modern North AmericaIncludes 100 concise articles on wide-ranging topics:Concepts: data, intellectual property, privacyFormats and genres: books, databases, maps, newspapers, scrolls and rolls, social mediaPeople: archivists, diplomats and sp</t>
  </si>
  <si>
    <t xml:space="preserve"> Understanding the current information age requires a better sense of what information was, what it did, and how it functioned in the past across cultures and contexts. This brilliant book achieves this and so much more, and it does so with scholarly rigor, imagination, and clear, forceful writing. Once I started reading, I couldn’t stop. —Chad Wellmon, author of Organizing Enlightenment Until now, information studies in the humanities lacked a definitive account of the range of its interests, investments, and possibilities. Information achieves this in the best possible terms: the examples multiply and interact, and a rich universe of topics emerges in their wake. No other book does such important work. —Eric Hayot, author of On Literary Worlds This collection of breathtakingly wide-ranging essays reveals the history of the world to be a history of information. From the passport to the postmark, from the coin to the khipu, its varied case-studies crosscut to build a multilayered account of the past that will transform our understanding of the present. This is a book that will be read, as we say, for information, but it’s also that rare reference book that demands to be dipped into for pleasure, and devoured cover to cover. —Leah Price, author of What We Talk about When We Talk about Books A fascinating multidisciplinary essay collection that will appeal to information history junkies as well as history, journalism, and library science students. </t>
  </si>
  <si>
    <t>Ann Blair is the Carl H. Pforzheimer University Professor at Harvard University. Paul Duguid is an adjunct full professor in the School of Information at the University of California, Berkeley. Anja-Silvia Goeing is professor of history of education at the University of Zurich and an associate in history at Harvard University. Twitter @debatesovert Anthony Grafton is the Henry Putnam University Professor of History at Princeton University. Twitter @scaliger</t>
  </si>
  <si>
    <t>Building Anglo-Saxon England</t>
  </si>
  <si>
    <t>Blair, John</t>
  </si>
  <si>
    <t>General European History</t>
  </si>
  <si>
    <t xml:space="preserve"> ARC005030 ARCHITECTURE / History / Medieval; HIS015000 HISTORY / Europe / Great Britain / General; HIS037010 HISTORY / Medieval; SOC003000 SOCIAL SCIENCE / Archaeology</t>
  </si>
  <si>
    <t>A radical rethinking of the Anglo-Saxon world that draws on the latest archaeological discoveriesThis beautifully illustrated book draws on the latest archaeological discoveries to present a radical reappraisal of the Anglo-Saxon built environment and its inhabitants. John Blair, one of the world's leading experts on this transformative era in England's early history, explains the origins of towns, manor houses, and castles in a completely new way, and sheds new light on the important functions of buildings and settlements in shaping people's lives during the age of the Venerable Bede and King Alfred.Building Anglo-Saxon England demonstrates how hundreds of recent excavations enable us to grasp for the first time how regionally diverse the built environment of the Anglo-Saxons truly was. Blair identifies a zone of eastern England with access to the North Sea whose economy, prosperity, and timber buildings had more in common with the Low Countries and Scandinavia than the rest of England. The origins of villages and their field systems emerge with a new clarity, as does the royal administrative organization of the kingdom of Mercia, which dominated central England for two centuries.Featuring a wealth of color illustrations throughout, Building Anglo-Saxon England explores how the natural landscape was modified to accommodate human activity, and how many settlements--secular and religious—were laid out with geometrical precision by specialist surveyors. The book also shows how the Anglo-Saxon love of elegant and intricate decoration is reflected in the construction of the living environment, which in some ways was more sophisticated than it would become after the Norman Conquest.</t>
  </si>
  <si>
    <t xml:space="preserve"> A magisterial work. Blair provides a compelling, integrated survey of Anglo-Saxon settlement, habitation, architecture, landscape design, and urban design. An impressive book of sweeping coverage, Building Anglo-Saxon England will undoubtedly become the standard work in the field. —Richard Gameson, author of The Role of Art in the Late Anglo-Saxon Church A book that will undoubtedly shape approaches to early medieval England for many years to come. —Richard Jones, author of The Medieval Natural World John Blair has a reputation for being one of the most original historians of Anglo-Saxon England, and he amply merits that with this amazing new book. This deft mixture of archaeology, history, and place-name studies shows us how Anglo-Saxon villages worked, in ways that have never been attempted before. Everyone in the future will have to start with this pathbreaking work. —Chris Wickham, author of Medieval Europe</t>
  </si>
  <si>
    <t>John Blair is Professor of Medieval History and Archaeology at the University of Oxford and Fellow in History at The Queen's College. His books include The Church in Anglo-Saxon Society and The Anglo-Saxon Age: A Very Short Introduction.</t>
  </si>
  <si>
    <t>A History of the Modern Middle East</t>
  </si>
  <si>
    <t>Rulers, Rebels, and Rogues</t>
  </si>
  <si>
    <t>Anderson, Betty S.</t>
  </si>
  <si>
    <t>Stanford University Press</t>
  </si>
  <si>
    <t xml:space="preserve"> HIS026000 HISTORY / Middle East / General</t>
  </si>
  <si>
    <t>The book examines the ways that rulers, rogues, and rebels have worked together to forge modern Middle Eastern history from the rise of the Ottoman and Safavid empires.</t>
  </si>
  <si>
    <t>Contents and AbstractsPrologue: Islam and the Prophet's Successors chapter abstractThis chapter introduces the historical events surrounding the rise of Islam, the main pillars of the faith, and the reasons behind the schism between Sunnis and Shia. It follows the Arab armies as they moved beyond the Arabian Peninsula and established empires led by caliphs in Damascus (Umayyad) and Baghdad (Abbasid). During the reign of the Abbasids, religious scholars codified Islamic law (sharia) by using reasoned interpretations of the messages contained within the Quran and the sayings of the Prophet. The Abbasid Empire collapsed with the Mongol invasion of Baghdad in 1258. The topics of this chapter are referenced throughout the book as later empires ruled over the Muslim world and as Arabs looked back on these days as a golden age defining the beginnings of their national identities.1Birth of Empires: The Ottoman and Safavid Empires through the 18th Century chapter abstractThis chapter begins with the founding stories of the Ottoman and Safavid Empires and ends in the 18th century with the fragmentation of the former and the destruction of the latter. The chapter analyzes the systems of governance established in each empire because the institutions built within them proved influential well into the 19th and 20th centuries. The Ottoman sultans presented themselves as protectors of Sunni Islam and succeeded in ruling over a diverse population by training slaves for political and military positions in the halls of imperial governance and contracting with intermediaries to</t>
  </si>
  <si>
    <t>Bedross Der Matossian: This fascinating history of the modern Middle East reveals the complexities of the region, connecting past with present through a novel pedagogical approach. Betty Anderson has written the most sophisticated textbook I've read on the region, one that will quickly join the ranks of classic works in the field. Nadya Sbaiti: In this thoughtfully researched and clearly written book, Betty Anderson deftly weaves an intricate narrative of the modern history of the Middle East. Delving into the intimacies of shifting political dynamics and social transformations, Anderson perceives the region within transnational frameworks as well as against locally specific contexts. This book can easily serve as a central text in both undergraduate and graduate courses. Waleed Hazbun, Director of the Center for Arab and Middle Eastern Studies: Betty Anderson's A History of the Modern Middle East draws on a new generation of scholarship to offer a social history of the Middle East that incorporates voices 'from below.' Tracing recurring patterns of power struggles since the early Ottoman era, Anderson also contextualizes the recent phase of uprisings within a deep history of political activism and rebellion and counters popular myths about political and cultural stasis in the Middle East. Noora Lori: Many of the available introductory histories of the modern Middle East overemphasize the role of European powers and the top down authoritarian nature of the state. Betty Anderson's pathbreaking and multilayered account focuses on coalitions and networks and shows how groups can at once be subnational and transnational, creating an account of foreign intervention that does not rob the region's people of agency. An essential book for any instructor, scholar, or student of Middle East history, politics, society, and culture. Ellen Fleischmann: In her deft analysis of the constantly changing region we call the 'Middle East,' Betty An</t>
  </si>
  <si>
    <t>Betty S. Anderson is Professor of Middle East History at Boston University.</t>
  </si>
  <si>
    <t>Outsourcing Empire</t>
  </si>
  <si>
    <t>How Company-States Made the Modern World</t>
  </si>
  <si>
    <t>Sharman, J. C. / Phillips, Andrew</t>
  </si>
  <si>
    <t>Early Modern History</t>
  </si>
  <si>
    <t xml:space="preserve"> BUS023000 BUSINESS &amp; ECONOMICS / Economic History; BUS077000 BUSINESS &amp; ECONOMICS / Corporate &amp; Business History; HIS037000 HISTORY / World; HIS037030 HISTORY / Modern / General; POL011000 POLITICAL SCIENCE / International Relations / General; POL047000 POLITICAL SCIENCE / Imperialism</t>
  </si>
  <si>
    <t>How chartered company-states spearheaded European expansion and helped create the world’s first genuinely global orderFrom Spanish conquistadors to British colonialists, the prevailing story of European empire-building has focused on the rival ambitions of competing states. But as Outsourcing Empires shows, from the seventeenth to the twentieth centuries, company-states—not sovereign states—drove European expansion, building the world’s first genuinely international system. Company-states were hybrid ventures: pioneering multinational trading firms run for profit, with founding charters that granted them sovereign powers of war, peace, and rule. Those like the English and Dutch East India Companies carved out corporate empires in Asia, while other company-states pushed forward European expansion through North America, Africa, and the South Pacific. In this comparative exploration, Andrew Phillips and J. C. Sharman explain the rise and fall of company-states, why some succeeded while others failed, and their role as vanguards of capitalism and imperialism.In dealing with alien civilizations to the East and West, Europeans relied primarily on company-states to mediate geographic and cultural distances in trade and diplomacy. Emerging as improvised solutions to bridge the gap between European rulers’ expansive geopolitical ambitions and their scarce means, company-states succeeded best where they could balance the twin imperatives of power and profit. Yet as European states strengthened from the late eighteenth century onward, and a sense of separate public and private spheres grew, the company-states lost their usefulness and legitimacy.Bringing a fresh understanding to the ways cross-cultural relations were handled across the oceans, Outsourcing Empire examines the significance of company-states as key progenitors of the globalized world.</t>
  </si>
  <si>
    <t xml:space="preserve"> This accomplished and valuable book introduces the neglected subject of company-states to the literature on the formation of the global political order. With clear and engaging writing, Phillips and Sharman make an important case for the impact of company-states and advances the history of global international relations and the chartered companies. —Emily Erikson, Yale University This fascinating book presents a bold and powerful argument, sustains a clear narrative, and deftly weaves together theory and history. Its comparative element, which brings together the activities of company-states in Asia, the Americas, and Africa, is a major strength, as is its assessment of why some company-states succeeded and others failed. Outsourcing Empire is a signal contribution to debates in historical international relations. —George Lawson, London School of Economics</t>
  </si>
  <si>
    <t>Andrew Phillips is associate professor of international relations and strategy at the University of Queensland. He is the author of War, Religion and Empire. J. C. Sharman is the Sir Patrick Sheehy Professor of International Relations at the University of Cambridge, where he is a fellow of King’s College. His books include Empires of the Weak (Princeton) and The Despot’s Guide to Wealth Management. Phillips and Sharman are the coauthors of International Order in Diversity.</t>
  </si>
  <si>
    <t>The Lucky Ones</t>
  </si>
  <si>
    <t>One Family and the Extraordinary Invention of Chinese America - Expanded paperback Edition</t>
  </si>
  <si>
    <t xml:space="preserve"> BIO002000 BIOGRAPHY &amp; AUTOBIOGRAPHY / Cultural Heritage; HIS036060 HISTORY / United States / 20th Century; SOC043000 SOCIAL SCIENCE / Ethnic Studies / Asian American Studies</t>
  </si>
  <si>
    <t>The Lucky Ones uncovers the story of the Tape family in post-gold rush, racially explosive San Francisco. Mae Ngai paints a fascinating picture of how the role of immigration broker allowed patriarch Jeu Dip (Joseph Tape) to both protest and profit from discrimination, and of the Tapes as the first of a new social type--middle-class Chinese Americans.  Tape family history illuminates American history. Seven-year-old Mamie attempts to integrate California schools, resulting in the landmark 1885 case Tape v. Hurley. The family's intimate involvement in the 1904 St. Louis World's Fair reveals how Chinese American brokers essentially invented Chinatown, and so Chinese culture, for American audiences. Finally, The Lucky Ones reveals aspects--timely, haunting, and hopeful--of the lasting legacy of the immigrant experience for all Americans.  This expanded edition features a new preface and a selection of historical documents from the Chinese exclusion era that forms the backdrop to the Tape family's story.</t>
  </si>
  <si>
    <t>[F]ascinating. . . . With meticulous research into the Tapes' daily lives, [Ngai] sheds light on the choices certain family members made to secure a future for themselves and their children.---Susan Salter Reynolds, Los Angeles TimesNgai paints a vivid picture of an exceptional Chinese American family making its own history while ably weaving the Tape family saga into the history of Chinese exclusion. . . . [This] is an important contribution to the history of Chinese America.---Robert G. Lee, Journal of American HistoryNgai fashions a terrifically readable, compelling work about the little-known middle-class in the Chinese immigrant experience. Mae Ngai's book is perfect! The multigenerational story of the Tape family's experience as immigrants, then as Chinese Americans, is well told and richly documented. This jazzlike tale captures the complex, contradictory improvisations of all who come to these shores in search of freedom and fulfillment. Ngai's account of the Tape family's bargains with old and new world denizens is an outstanding teaching text because she highlights the way in which 'Chinese-American' identity, at a critical point in U.S. history, exemplified and constituted 'American' citizenship and 'American' dreaming. Through Ngai's account, students are able to understand how very American the Tape family was and how similar their tale is, even in its difference, to those of other Americans. —Lucas B. Wilson, Mount Holyoke College[A] fresh portrait of Chinese immigrants, America and the past century . . . deceptively novelistic and evocative. . . . [A]n absorbing story.---Anderson Tepper, New York Times Book Review The Lucky Ones is a model of historical scholarship. Mae Ngai extracts from limited records a lively and nuanced narrative of the Tape family and vividly illuminates how conditions of inequality fester and spread through human greed and aspiration. The telling tale of the</t>
  </si>
  <si>
    <t>Mae Ngai is professor of history and the Lung Family Professor of Asian American Studies at Columbia University. She is the author of Impossible Subjects: Illegal Aliens and the Making of Modern America.</t>
  </si>
  <si>
    <t>No Enchanted Palace</t>
  </si>
  <si>
    <t>The End of Empire and the Ideological Origins of the United Nations</t>
  </si>
  <si>
    <t>Mazower, Mark M.</t>
  </si>
  <si>
    <t>The Lawrence Stone Lectures</t>
  </si>
  <si>
    <t>1</t>
  </si>
  <si>
    <t xml:space="preserve"> HIS037070 HISTORY / Modern / 20th Century; POL011000 POLITICAL SCIENCE / International Relations / General; POL035010 POLITICAL SCIENCE / Human Rights</t>
  </si>
  <si>
    <t>No Enchanted Palace traces the origins and early development of the United Nations, one of the most influential yet perhaps least understood organizations active in the world today. Acclaimed historian Mark Mazower forces us to set aside the popular myth that the UN miraculously rose from the ashes of World War II as the guardian of a new and peaceful global order, offering instead a strikingly original interpretation of the UN's ideological roots, early history, and changing role in world affairs.  Mazower brings the founding of the UN brilliantly to life. He shows how the UN's creators envisioned a world organization that would protect the interests of empire, yet how this imperial vision was decisively reshaped by the postwar reaffirmation of national sovereignty and the unanticipated rise of India and other former colonial powers. This is a story told through the clash of personalities, such as South African statesman Jan Smuts, who saw in the UN a means to protect the old imperial and racial order Raphael Lemkin and Joseph Schechtman, Jewish intellectuals at odds over how the UN should combat genocide and other atrocities and Jawaharlal Nehru, India's first prime minister, who helped transform the UN from an instrument of empire into a forum for ending it.  A much-needed historical reappraisal of the early development of this vital world institution, No Enchanted Palace reveals how the UN outgrew its origins and has exhibited an extraordinary flexibility that has enabled it to endure to the present day.</t>
  </si>
  <si>
    <t>Mark Mazower is one of the most original and interesting historians at work on Europe's modern history. In this book, he turns his attention to the broader theme of world order, and to the various ways in which it was being reimagined at the moment when the United Nations was created in 1945. The result is a lucid, perceptive, and indispensable study.---John Darwin, American Historical ReviewThis work should interest not only political scientists and historians, but anyone who is concerned about the UN's fate.---Pamela A. Jordan, Canadian Journal of HistoryOne of the most distinguished historians of his generation.Mazower's thesis serves to illuminate enduring questions and recent debates concerning the role of the UN. . . . Perhaps most importantly, Mazower provides a sound case for dismissing those voices within contemporary accounts that call for the UN to return to its lofty origins.---James Upcher, Oxonian ReviewProvocative. . . . Mazower argues that the United Nations, like the League of Nations before it, did not emerge from a pristine liberal vision of universal rights.---G. John Ikenberry, Foreign AffairsNo Enchanted Palace is essentially an exercise in demystification, which aims to strip the UN of the halo of piety that surrounds it. But it is also a work of historical investigation, and Mazower brings to light many neglected details of the UN's formation and development.---John Gray, Harper's MagazineAn important book and a good example of the way history can inform current debates.---Bernard Porter, History TodayIn No Enchanted Palace, his fascinating and revealing study of the intellectual origins of the United Nations, Mark Mazower, a British historian now teaching at Columbia University in New York, focuses on the ideas and ideologies that shaped the international body before and during its inception.---Adam Lebor, Jewish Chron</t>
  </si>
  <si>
    <t>Mark Mazower is the Ira D. Wallach Professor of History and World Order Studies at Columbia University.</t>
  </si>
  <si>
    <t>Whitewashing Britain</t>
  </si>
  <si>
    <t>Race and Citizenship in the Postwar Era</t>
  </si>
  <si>
    <t>Paul, Kathleen</t>
  </si>
  <si>
    <t xml:space="preserve"> HIS015000 HISTORY / Europe / Great Britain / General; POL003000 POLITICAL SCIENCE / Civics &amp; Citizenship; SOC031000 SOCIAL SCIENCE / Discrimination &amp; Race Relations</t>
  </si>
  <si>
    <t>Kathleen Paul challenges the usual explanation for the racism of post-war British policy. According to standard historiography, British public opinion forced the Conservative government to introduce legislation stemming the flow of dark-skinned...</t>
  </si>
  <si>
    <t>Peter Stansky, Stanford University: This book is a powerful, polemical, intriguing account of an important topic. Its premise, that in the eyes of British authorities only whites can be 'true' Britons, some may find controversial, but I found quite convincing.  This book casts an interesting new light on British citizenship and immigration policy in the postwar era. Based on substantial archival research (that is presented in a very readable fashion), this is an often compelling historical account of the maneuverings of the British political elite in defining nationality policy, particularly in the early years of immigration.... A well-researched, well-written, and interesting new approach to the history of British immigration and citizenship policy-making since 1945.  Paul uses parliamentary debates, official documents, speeches, and memoirs to demonstrate successfully how British emigration and immigration were controlled and manipulated by the post-WW II governments to preserve the 'Britishness' of the dominions and the 'whiteness' of Britain.... This cogently argued, well-researched book provides valuable insights into British politics of race. It ranks with other pathbreaking works.... Highly recommended.  Paul's book contributes to the debate about what constitutes membership in society and identifies key differences in the British immigration policy.  This is not just a well-documented study of an underdeveloped area of research. Sensitive to the complexities of how terms such as citizen and nationality are constructed, it brings to light not only much new information on this important issue, but new ways of looking at the creation of British identity in this late-imperial context.... A most thoroughly researched and convincingly argued book, which should be widely read by all those who seek to understand postwar Britain in all its dimensions.  This work offers an exhaustively researched account of the</t>
  </si>
  <si>
    <t>PaulKathleen: Kathleen Paul is Associate Professor of History at the University of South Florida and Editor of The Historian.</t>
  </si>
  <si>
    <t>Globalists</t>
  </si>
  <si>
    <t>The End of Empire and the Birth of Neoliberalism</t>
  </si>
  <si>
    <t>Slobodian, Quinn</t>
  </si>
  <si>
    <t xml:space="preserve"> BUS023000 BUSINESS &amp; ECONOMICS / Economic History; BUS113000 BUSINESS &amp; ECONOMICS / Globalization; HIS037070 HISTORY / Modern / 20th Century; POL024000 POLITICAL SCIENCE / Public Policy / Economic Policy; POL033000 POLITICAL SCIENCE / Globalization</t>
  </si>
  <si>
    <t>George Louis Beer Prize WinnerWallace K. Ferguson Prize FinalistA Marginal Revolution Book of the Year“A groundbreaking contribution…Intellectual history at its best.”—Stephen Wertheim, Foreign AffairsNeoliberals hate the state. Or do they? In the first intellectual history of neoliberal globalism, Quinn Slobodian follows a group of thinkers from the ashes of the Habsburg Empire to the creation of the World Trade Organization to show that neoliberalism emerged less to shrink government and abolish regulations than to redeploy them at a global level. It was a project that changed the world, but was also undermined time and again by the relentless change and social injustice that accompanied it.“Slobodian’s lucidly written intellectual history traces the ideas of a group of Western thinkers who sought to create, against a backdrop of anarchy, globally applicable economic rules. Their attempt, it turns out, succeeded all too well.”—Pankaj Mishra, Bloomberg Opinion“Fascinating, innovative…Slobodian has underlined the profound conservatism of the first generation of neoliberals and their fundamental hostility to democracy.”—Adam Tooze, Dissent“The definitive history of neoliberalism as a political project.”—Boston Review</t>
  </si>
  <si>
    <t>CoverTitle PageCopyrightDedicationContentsList of AbbreviationsIntroduction: Thinking in World Orders1. A World of Walls2. A World of Numbers3. A World of Federations4. A World of Rights5. A World of Races6. A World of Constitutions7. A World of SignalsConclusion: A World of People without a PeopleNotesAcknowledgmentsIndex</t>
  </si>
  <si>
    <t>Mark Blyth, Brown University:Heraclitus warned us that ‘no man can stand in the same river twice, for it is not the same river,’ yet the temptation to do so is strong when it comes to the history of ideas. Viewing the liberalism of today as simply a return to earlier ideas is similarly tempting, but wrong. Slobodian’s investigation of how ‘Geneva school’ liberals sought to reinvent global liberalism so that capitalism could be made safe from democracy is a fundamental recasting of what modern liberalism is and from whence it came, forcing all of us who theorize on capitalism to rethink the very object of our study.Angus Burgin, Johns Hopkins University:A remarkable study, elegant and lucid. Slobodian’s complete mastery of his subject is evident.Bruce Caldwell, Duke University:Well-executed, engaging, and important. This is by far the best book I have read on neoliberalism, ever.D. N. Nelson:This powerful headlong dive into the history of neoliberalism necessitates rethinking the ways of perpetuating an idea central to the 20th and 21st centuries…Globalists should be required reading for graduate students and scholars whose interests intersect with 20th-century Europe, economic history, and, most broadly, the history of ideas.Andy Seal:Flat-out brilliant.Charles Mudede:[The] most important story of the rise of neoliberalism cannot be found in the books and lectures by theorists like David Harvey, Michel Foucault, Wendy Brown, or Werner Bonefeld. It is, as far as I can tell, only in Slobodian's Globalists.Pankaj Mishra:The term neoliberalism provokes much choleric denial. But Quinn Slobodian’s Globalists: The End of Empire and the Birth of Neoliberalism decisively establishes it as a coherent project, tracing it back to the political and intellectual synergies of the 1920s.Patrick Iber:The world today works in a distinctive and relatively new way, and those workings need a name. Its critics are</t>
  </si>
  <si>
    <t>SlobodianQuinn: Quinn Slobodian is Associate Professor of History at Wellesley College.</t>
  </si>
  <si>
    <t>Modi's India</t>
  </si>
  <si>
    <t>Hindu Nationalism and the Rise of Ethnic Democracy</t>
  </si>
  <si>
    <t>Jaffrelot, Christophe</t>
  </si>
  <si>
    <t xml:space="preserve"> HIS017000 HISTORY / Asia / India &amp; South Asia; POL007000 POLITICAL SCIENCE / Political ideologies / Democracy; POL031000 POLITICAL SCIENCE / Political Ideologies / Nationalism &amp; Patriotism; REL032000 RELIGION / Hinduism / General; SOC002000 SOCIAL SCIENCE / Anthropology / General; SOC008020 SOCIAL SCIENCE / Ethnic Studies / Asian Studies</t>
  </si>
  <si>
    <t>A riveting account of how a popularly elected leader has steered the world's largest democracy toward authoritarianism and intoleranceOver the past two decades, thanks to Narendra Modi, Hindu nationalism has been coupled with a form of national-populism that has ensured its success at the polls, first in Gujarat and then in India at large. Modi managed to seduce a substantial number of citizens by promising them development and polarizing the electorate along ethno-religious lines. Both facets of this national-populism found expression in a highly personalized political style as Modi related directly to the voters through all kinds of channels of communication in order to saturate the public space.Drawing on original interviews conducted across India, Christophe Jaffrelot shows how Modi's government has moved India toward a new form of democracy, an ethnic democracy that equates the majoritarian community with the nation and relegates Muslims and Christians to second-class citizens who are harassed by vigilante groups. He discusses how the promotion of Hindu nationalism has resulted in attacks against secularists, intellectuals, universities, and NGOs. Jaffrelot explains how the political system of India has acquired authoritarian features for other reasons, too. Eager to govern not only in New Delhi, but also in the states, the government has centralized power at the expense of federalism and undermined institutions that were part of the checks and balances, including India's Supreme Court.Modi's India is a sobering account of how a once-vibrant democracy can go wrong when a government backed by popular consent suppresses dissent while growing increasingly intolerant of ethnic and religious minorities.</t>
  </si>
  <si>
    <t xml:space="preserve"> A major and absolutely vital contribution. Modi's India is quite simply the most detailed, theoretically sophisticated, and comprehensive analysis of the rise of Modi's BJP as a dominant electoral force. —Patrick Heller, author of The Labor of Development: Workers and the Transformation of Capitalism in Kerala, IndiaChristophe Jaffrelot, Winner of the Prix Raymond de Boyer de Sainte-Suzanne, Acadèmie française (for the original French edition) Modi's India is essential for understanding the trajectory and significance of India's twenty-first century politics. Jaffrelot is the leading international scholar of Hindu nationalism, and this book is one of his most important. —Sunil Khilnani, author of Incarnations: A History of India in Fifty Lives</t>
  </si>
  <si>
    <t>Christophe Jaffrelot is director of research at CERI-Sciences Po/CNRS in Paris, professor of Indian politics and sociology at King's College London, and a nonresident scholar at the Carnegie Endowment for International Peace. His books include The Pakistan Paradox: Instability and Resilience and Hindu Nationalism: A Reader (Princeton). He lives in Le Chesnay, France. Twitter @jaffrelotc</t>
  </si>
  <si>
    <t>The Gunpowder Age</t>
  </si>
  <si>
    <t>China, Military Innovation, and the Rise of the West in World History</t>
  </si>
  <si>
    <t>Andrade, Tonio</t>
  </si>
  <si>
    <t xml:space="preserve"> HIS000000 HISTORY / General; HIS008000 HISTORY / Asia / China; HIS027080 HISTORY / Military / Weapons; HIS037000 HISTORY / World</t>
  </si>
  <si>
    <t>The Chinese invented gunpowder and began exploring its military uses as early as the 900s, four centuries before the technology passed to the West. But by the early 1800s, China had fallen so far behind the West in gunpowder warfare that it was easily defeated by Britain in the Opium War of 1839–42. What happened? In The Gunpowder Age, Tonio Andrade offers a compelling new answer, opening a fresh perspective on a key question of world history: why did the countries of western Europe surge to global importance starting in the 1500s while China slipped behind?Historians have long argued that gunpowder weapons helped Europeans establish global hegemony. Yet the inhabitants of what is today China not only invented guns and bombs but also, as Andrade shows, continued to innovate in gunpowder technology through the early 1700s—much longer than previously thought. Why, then, did China become so vulnerable? Andrade argues that one significant reason is that it was out of practice fighting wars, having enjoyed nearly a century of relative peace, since 1760. Indeed, he demonstrates that China—like Europe—was a powerful military innovator, particularly during times of great warfare, such as the violent century starting after the Opium War, when the Chinese once again quickly modernized their forces. Today, China is simply returning to its old position as one of the world's great military powers.By showing that China’s military dynamism was deeper, longer lasting, and more quickly recovered than previously understood, The Gunpowder Age challenges long-standing explanations of the so-called Great Divergence between the West and Asia.</t>
  </si>
  <si>
    <t>In Tonio Andrade's well-researched, balanced and comparative history of military innovation in Asia and the West, he challenges the traditional notion – compellingly set forth by Victor Davis Hanson in Carnage and Culture and Niall Ferguson in Civilization--that Western culture largely explains Western global predominance in the post-medieval world.[The Gunpowder Age] challenges the traditional historiography and will spark debates among scholars. China invented gunpowder, guns, and bombs, so how did the West overtake, defeat, and humiliate the Chinese by the nineteenth century? Tackling one of history's biggest unsolved mysteries, The Gunpowder Age is indispensable to debates in world history—and as exciting, dramatic, and engaging as a novel. —Jared Diamond, author of Guns, Germs, and Steel Tonio Andrade's engaging book overturns much received wisdom about gunpowder warfare and the West's 'Military Revolution.' Examining the development of gunpowder weapons in China and Europe, he shows that the Chinese consistently experimented with and adopted new weapons to suit their needs, but that their dynamic empire eventually fell victim to its own military successes. This is a must-read for anyone interested in the relationship between war, society, and state in Asia or Europe. —Kenneth M. Swope, author of The Military Collapse of China's Ming Dynasty, 1618–44An excellent book.---Tyler Cowen, Marginal RevolutionAn important, consistently interesting, accessible, and well-written work. . . . Andrade is much to be congratulated for a stimulating book, one that greatly moves the field along, and one, moreover, that ably makes the case for the need to consider military history as part of the history of China, and Chinese military history as a key element of military history.---Jeremy Black, World History ConnectedCovering no less than a thousand years of history, marshaling a staggering a</t>
  </si>
  <si>
    <t>Tonio Andrade is professor of history at Emory University and the author of Lost Colony: The Untold Story of China's First Great Victory over the West (Princeton) and How Taiwan Became Chinese.</t>
  </si>
  <si>
    <t>New History of the Peloponnesian War</t>
  </si>
  <si>
    <t>Kagan, Donald</t>
  </si>
  <si>
    <t>Military History</t>
  </si>
  <si>
    <t xml:space="preserve"> HIS002010 HISTORY / Ancient / Greece; HIS027220 HISTORY / Military / Ancient; LIT004190 LITERARY CRITICISM / Ancient &amp; Classical</t>
  </si>
  <si>
    <t>A New History of the Peloponnesian War is an ebook-only omnibus edition that includes all four volumes of Donald Kagan's acclaimed account of the war between Athens and Sparta (431–404 B.C.): The Outbreak of the Peloponnesian War, The Archidamian War, The Peace of Nicias and the Sicilian Expedition, and The Fall of the Athenian Empire. Reviewing the four-volume set in The New Yorker, George Steiner wrote,  The temptation to acclaim Kagan's four volumes as the foremost work of history produced in North America in the twentieth century is vivid. . . . Here is an achievement that not only honors the criteria of dispassion and of unstinting scruple which mark the best of modern historicism but honors its readers. All four volumes are also sold separately as both print books and ebooks.</t>
  </si>
  <si>
    <t>Book I. The Outbreak of the Peloponnesian WarBook II. The Archidamian WarBook III. The Peace of Nicias and the Sicilian ExpeditionBook IV: The Fall of the Athenian Empire</t>
  </si>
  <si>
    <t xml:space="preserve"> A profound analysis of the relation of strategy to politics, a sympathetic but searching critique of Thucydides' masterpiece, and a trenchant assessment of the voluminous modern literature on the war. —Bernard Knox, The Atlantic Monthly</t>
  </si>
  <si>
    <t>KaganDonald: Donald Kagan is Sterling Professor of Classics and History at Yale University.</t>
  </si>
  <si>
    <t>Commemorations</t>
  </si>
  <si>
    <t>The Politics of National Identity</t>
  </si>
  <si>
    <t>Gillis, John R.</t>
  </si>
  <si>
    <t xml:space="preserve"> HIS036040 HISTORY / United States / 19th Century</t>
  </si>
  <si>
    <t>Memory is as central to modern politics as politics is central to modern memory. We are so accustomed to living in a forest of monuments, to having the past represented to us through museums, historic sites, and public sculpture, that we easily lose sight of the recent origins and diverse meanings of these uniquely modern phenomena. In this volume, leading historians, anthropologists, and ethnographers explore the relationship between collective memory and national identity in diverse cultures throughout history. Placing commemorations in their historical settings, the contributors disclose the contested nature of these monuments by showing how groups and individuals struggle to shape the past to their own ends. The volume is introduced by John Gillis's broad overview of the development of public memory in relation to the history of the nation-state. Other contributions address the usefulness of identity as a cross-cultural concept (Richard Handler), the connection between identity, heritage, and history (David Lowenthal), national memory in early modern England (David Cressy), commemoration in Cleveland (John Bodnar), the museum and the politics of social control in modern Iraq (Eric Davis), invented tradition and collective memory in Israel (Yael Zerubavel), black emancipation and the civil war monument (Kirk Savage), memory and naming in the Great War (Thomas Laqueur), American commemoration of World War I (Kurt Piehler), art, commerce, and the production of memory in France after World War I (Daniel Sherman), historic preservation in twentieth-century Germany (Rudy Koshar), the struggle over French identity in the early twentieth century (Herman Lebovics), and the commemoration of concentration camps in the new Germany (Claudia Koonz).</t>
  </si>
  <si>
    <t>Scholars of collective memory, and the sociology of culture more generally, will find much that is provocative and poignant in this collection.---Robin Wagner-Pacifici, Contemporary SociologyThis is a vital book which deserves our utmost attention.---Martin Evans, History TodayBrilliantly conceived and meticulously edited the contributions are uniformly excellent. . . . No better introduction to the burgeoning field of historical memory is likely to be found.---Merrill D. Peterson, The Journal of American HistoryDemonstrates that 'memory work' reveals as much about the present as about the past. And that can make extraordinary history.---Christine Schwartz, The Voice Literary SupplementThis fascinating book, . . . points out how peoples and nations can use national identity to erase the past, to recreate it, to cause it to flourish, to meld it in with the present and the future.---Peter Rollins, Journal of American Culture</t>
  </si>
  <si>
    <t>John R. Gillis is Professor of History at Rutgers University. His most recent book is A World of Their Own Making: Myth, Ritual, and the Quest for Family Values.</t>
  </si>
  <si>
    <t>Handbook of Digital Public History</t>
  </si>
  <si>
    <t>Noiret, Serge / Tebeau, Mark / Zaagsma, Gerben</t>
  </si>
  <si>
    <t>De Gruyter Reference</t>
  </si>
  <si>
    <t>470</t>
  </si>
  <si>
    <t>Public History</t>
  </si>
  <si>
    <t xml:space="preserve"> HIS030000 HISTORY / Reference; HIS037070 HISTORY / Modern / 20th Century</t>
  </si>
  <si>
    <t>This handbook provides a systematic overview of the present state of international research in digital public history. Individual studies by renowned public historians elucidate central issues in the field and present critical accounts of major public history accomplishments. Connections with different publics worldwide are analyzed when engaging in digital activities with the past, indicating directions for future research &amp;amp teaching activities.</t>
  </si>
  <si>
    <t>Serge Noiret, European Univ. Institute Florence Mark Tebeau, Arizona State University Gerben Zaagsma, C²DH, University of Luxemburg.</t>
  </si>
  <si>
    <t>King and Emperor</t>
  </si>
  <si>
    <t>A New Life of Charlemagne</t>
  </si>
  <si>
    <t>Nelson, Janet L.</t>
  </si>
  <si>
    <t xml:space="preserve"> BIO006000 BIOGRAPHY &amp; AUTOBIOGRAPHY / Historical; BIO010000 BIOGRAPHY &amp; AUTOBIOGRAPHY / Political; BIO014000 BIOGRAPHY &amp; AUTOBIOGRAPHY / Royalty; HIS037000 HISTORY / World; HIS037010 HISTORY / Medieval</t>
  </si>
  <si>
    <t>King and Emperor&amp;#160takes on the compelling suspense of good detective work as well as good history.&amp;mdashThe Wall Street Journal Charles I, often known as Charlemagne, is one of the most extraordinary figures ever to rule an empire. Driven by unremitting physical energy and intellectual curiosity, he was a man of many parts, a warlord and conqueror, a judge who promised for each their law and justice, a defender of the Latin Church, a man of flesh and blood. In the twelve centuries since his death, warfare, accident, vermin, and the elements have destroyed much of the writing on his rule, but a remarkable amount has survived. Janet Nelson&amp;#39s wonderful new book brings together everything we know about Charles I, sifting through the available evidence, literary and material, to paint a vivid portrait of the man and his motives. &amp;#160 Building on Nelson´s own extraordinary knowledge, this biography is a sort of detective story, prying into and interpreting fascinating and often obdurate scraps of evidence, from prayer books to skeletons, gossip to artwork. Charles´s legacy lies in his deeds and their continuing resonance, as he shaped counties, countries, and continents founded and rebuilt towns and monasteries and consciously set himself up not just as King of the Franks, but as the head of the renewed Roman Empire. His successors&amp;mdasheven to the present day&amp;mdashhave struggled to interpret, misinterpret, copy, or subvert his legacy. Janet Nelson gets us as close as we can hope to come to the real figure of Charles the man as he was understood in his own time.</t>
  </si>
  <si>
    <t>Contents List of Illustrations List of Maps List of Genealogies 1 Introduction 2 Family Stories Charles Might Have Known 3 The Child in the Picture 4 Family Fortunes 5 Charles in Italy 6 Peace and War: 774&amp;ndash9 7 The Family Deployed, &amp;lsquo. . . all Saxony subjugated´ 8 Boundary- crossings 9 Franks, Bavarians and New Thinking: 787&amp;ndash9 10 The Regensburg Years 11 Saxons, Saracens, Northmen and the Council of Frankfurt: 792&amp;ndash4 12 The Beginning of the End of the Saxon Wars: 792&amp;ndash9 13 Interesting Times, Dangerous Times 14 Fin de si&amp;egravecle &amp;ndash d&amp;eacutebut de si&amp;egravecle: Romanum gubernans imperium 15 The Aachen Years 16 &amp;lsquoCharles, by the bounty of divine grace emperor and augustus . . . to his beloved and honourable brother Michael glorious emperor and augustus´ By Way of Conclusion Notes on the Illustrations Notes Bibliography Acknowledgements Index</t>
  </si>
  <si>
    <t>NelsonJanet L.: Janet L. Nelson, DBE, is Professor Emerita of Medieval History at King&amp;#39s College London, where she taught for many years. She has written and translated widely on early medieval Europe, and her books include Charles the Bald, The Frankish World, and Courts, Elites, and Gendered Power in the Early Middle Ages.</t>
  </si>
  <si>
    <t>Documenting First Wave Feminisms</t>
  </si>
  <si>
    <t>Volume 1: Transnational Collaborations and Crosscurrents</t>
  </si>
  <si>
    <t xml:space="preserve">Forestell, Nancy / Moynagh, Maureen </t>
  </si>
  <si>
    <t>Studies in Gender and History</t>
  </si>
  <si>
    <t xml:space="preserve"> HIS054000 HISTORY / Social History; SOC028000 SOCIAL SCIENCE / Women's Studies</t>
  </si>
  <si>
    <t>Using primary documents dating from the abolitionist movement to the Second World War, Maureen Moynagh and Nancy Forestell investigate the tensions inherent in organizing early transnational feminist movements.</t>
  </si>
  <si>
    <t>AcknowledgementsGeneral Introduction: Documenting First Wave FeminismsVolume Introduction: Transnational Collaborations and  Crosscurrents  Slavery, Abolition, and Women's Rights  Imperial Feminisms  Suffrage  Nationalism/Internationalism  Citizenship  Moral Reform, Sexuality, and Birth Control  Work  Peace</t>
  </si>
  <si>
    <t>Bonnie S. Anderson:&amp;lsquoThis impressive anthology is a welcome and needed addition to the field of feminist studies ... In one handy volume it provides an exceptional resource.´Nancy Hewitt, Department of History, Rutgers University:&amp;lsquoDocumenting First Wave Feminisms is an outstanding scholarly project that will be of immense value to scholars and students all across the globe. There is no comparable collection of documents that tracks women´s rights movements and feminisms with such exceptional topical and chronological coverage.´Leila J. Rupp, Department of Feminist Studies, University of California at Santa Barbara:&amp;lsquoThe editors have done an impressive job finding documents from non-Euroamerican sources, especially from the global South. Their introductions to each section and biographical introductions to each author included are also impressive, demonstrating that they are clearly very well versed in the relevant literature.´</t>
  </si>
  <si>
    <t>MoynaghMaureen : Maureen Moynagh is a professor in the Department of English at St Francis Xavier University. ForestellNancy: Nancy M. Forestell is an associate professor in the Department of History at St Francis Xavier University.</t>
  </si>
  <si>
    <t>Undermining Racial Justice</t>
  </si>
  <si>
    <t>How One University Embraced Inclusion and Inequality</t>
  </si>
  <si>
    <t>Johnson, Matthew</t>
  </si>
  <si>
    <t>Histories of American Education</t>
  </si>
  <si>
    <t xml:space="preserve"> EDU015000 EDUCATION / Higher; HIS036060 HISTORY / United States / 20th Century; SOC031000 SOCIAL SCIENCE / Discrimination &amp; Race Relations</t>
  </si>
  <si>
    <t>Over the last sixty years, administrators on US college campuses have responded to black campus activists by making racial inclusion and inequality compatible.This bold argument is at the center of Matthew Johnson's powerful and controversial book. Focusing on the University of Michigan, often a key talking point in national debates over racial justice thanks to the controversial Gratz v. Bollinger decided by the Supreme Court in 2003, Johnson argues that UM leaders incorporated black student dissent selectively into the institution's policies, practices, and values. This strategy was used in order to prevent activism from disrupting the institutional priorities that campus leaders deemed more important than racial justice. Despite knowing that racial disparities would likely continue, Johnson demonstrates that these administrators improbably saw themselves as champions of racial equity.What Johnson contends in Undermining Racial Justice, isn't that good intentions resulted in unforeseen negative consequences, but that the people who created and maintained racial disparities at premier institutions of higher education across the United States firmly believed they had good intentions in spite of all the evidence to the contrary. The case of the University of Michigan fits into a broader pattern at elite institutions of higher education and is a cautionary tale for all in higher education. Inclusion has always been a secondary priority and, as a result, the policies of the late 1970s and 1980s ushered in a new and enduring era of racial retrenchment on campuses across the United States.</t>
  </si>
  <si>
    <t>Introduction: Preserving Inequality1. Bones and Sinews2. The Origins of Affirmative Action3. The Rise of the Black Campus Movement4. Controlling Inclusion5. Affirmative Action for Whom?6. Sustaining Racial Retrenchment7. The Michigan Mandate8. Gratz v. BollingerEpilogue: The University as Victim</t>
  </si>
  <si>
    <t xml:space="preserve">Lisa M. Stulberg, New York University, author of Race, Schools, and Hope: Undermining Racial Justice is a very well-researched contribution, drawing on a wealth of archival sources, published work, and material that is in the public domain. This is an important book. John Skrentny, University of California, author of After Civil Rights: This book effectively and powerfully shows a major public university struggling to fully embrace a major responsibility—and the continual efforts of student activists and supportive elites to bring about real change and the full promise of public education. </t>
  </si>
  <si>
    <t>Matthew Johnson is Associate Professor of History at Texas Tech University. Follow him on Twitter @matthist83</t>
  </si>
  <si>
    <t>Imagination and Fantasy in the Middle Ages and Early Modern Time</t>
  </si>
  <si>
    <t>Projections, Dreams, Monsters, and Illusions</t>
  </si>
  <si>
    <t>Classen, Albrecht</t>
  </si>
  <si>
    <t>Fundamentals of Medieval and Early Modern Culture</t>
  </si>
  <si>
    <t>24</t>
  </si>
  <si>
    <t>De Gruyter</t>
  </si>
  <si>
    <t xml:space="preserve"> HIS037010 HISTORY / Medieval; HIS037030 HISTORY / Modern / General; LIT000000 LITERARY CRITICISM / General; LIT011000 LITERARY CRITICISM / Medieval</t>
  </si>
  <si>
    <t>The notions of other peoples, cultures, and natural conditions have always been determined by the epistemology of imagination and fantasy, providing much freedom and creativity, and yet have also created much fear, anxiety, and horror. In this regard, the pre-modern world demonstrates striking parallels with our own insofar as the projections of alterity might be different by degrees, but they are fundamentally the same by content. Dreams, illusions, projections, concepts, hopes, utopias/dystopias, desires, and emotional attachments are as specific and impactful as the physical environment. This volume thus sheds important light on the various lenses used by people in the Middle Ages and the early modern age as to how they came to terms with their perceptions, images, and notions. Previous scholarship focused heavily on the history of mentality and history of emotions, whereas here the history of pre-modern imagination, and fantasy assumes center position. Imaginary things are taken seriously because medieval and early modern writers and artists clearly reveal their great significance in their works and their daily lives. This approach facilitates a new deep-structure analysis of pre-modern culture.</t>
  </si>
  <si>
    <t>Albrecht Classen, University of Arizona, Tucson, USA.</t>
  </si>
  <si>
    <t>Liberal Leviathan</t>
  </si>
  <si>
    <t>The Origins, Crisis, and Transformation of the American World Order</t>
  </si>
  <si>
    <t>Ikenberry, G. John</t>
  </si>
  <si>
    <t>Princeton Studies in International History and Politics</t>
  </si>
  <si>
    <t>131</t>
  </si>
  <si>
    <t>Theories, Methods, and Auxiliary Sciences</t>
  </si>
  <si>
    <t>Diplomatic</t>
  </si>
  <si>
    <t xml:space="preserve"> POL010000 POLITICAL SCIENCE / History &amp; Theory; POL011010 POLITICAL SCIENCE / International Relations / Diplomacy</t>
  </si>
  <si>
    <t>In the second half of the twentieth century, the United States engaged in the most ambitious and far-reaching liberal order building the world had yet seen. This liberal international order has been one of the most successful in history in providing security and prosperity to more people. But in the last decade, the American-led order has been troubled. Some argue that the Bush administration, with its war on terror, invasion of Iraq, and unilateral orientation, undermined this liberal order. Others argue that we are witnessing the end of the American era. Liberal Leviathan engages these debates.  G. John Ikenberry argues that the crisis that besets the American-led order is a crisis of authority. A political struggle has been ignited over the distribution of roles, rights, and authority within the liberal international order. But the deeper logic of liberal order remains alive and well. The forces that have triggered this crisis--the rise of non-Western states such as China, contested norms of sovereignty, and the deepening of economic and security interdependence--have resulted from the successful functioning and expansion of the postwar liberal order, not its breakdown. The liberal international order has encountered crises in the past and evolved as a result. It will do so again.  Ikenberry provides the most systematic statement yet about the theory and practice of the liberal international order, and a forceful message for policymakers, scholars, and general readers about why America must renegotiate its relationship with the rest of the world and pursue a more enlightened strategy--that of the liberal leviathan.</t>
  </si>
  <si>
    <t xml:space="preserve"> Ikenberry impresses with his range of concerns, by his drive to formulate clear and parsimonious propositions about interstate relations, and by the pains he takes to express himself with clarity and precision. He announces his lines of argument, develops them, repeats them, and for good measure cross references them. ---Michael H. Hunt, Political Science Quarterly [T]he sheer breadth of the work, the clarity of the presentation . . . and the synthesis of an extraordinary amount of theoretical and historical literature will make the volume an important resource for students and scholars for a very long time. ---James M. McCormick, Perspectives on Politics The book elaborates on how America crafted and created 'cooperative security'--arguably the most important innovation in national security in the 20th century. ---Wang Yong, Shanghai Daily Nobody has thought longer or deeper about the nature of the American liberal world order than John Ikenberry. Tough-minded yet visionary and optimistic, this inspirational volume should become required reading for all those tasked with the great responsibility of steering us to safety through the very choppy international waters into which we are now heading. —Michael Cox, London School of Economics and Political Science His book lucidly explains how the end of the Cold War allowed the U.S.-dominated Western system to expand to the rest of the world. Ikenberry's account has an intuitive appeal. There's always more than enough chaos to argue that the world is in crisis . . . he writes thoughtfully about the challenge of integrating rising powers into global governance. . . . As a clear and informed synthesis of the existing scholarship on global governance, this book is a success. ---David Bosco, American Prospect Liberal Leviathan is a brilliant inquisition into the nature of international order, politics of unipolarity, and substance of United</t>
  </si>
  <si>
    <t>G. John Ikenberry is the Albert G. Milbank Professor of Politics and International Affairs at Princeton University. His books include After Victory: Institutions, Strategic Restraint, and the Rebuilding of Order after Major Wars (Princeton).</t>
  </si>
  <si>
    <t>Totalitarian Dictatorship and Autocracy</t>
  </si>
  <si>
    <t>Second Edition, Revised by Carl J. Friedrich</t>
  </si>
  <si>
    <t>Friedrich, Carl J.</t>
  </si>
  <si>
    <t xml:space="preserve"> POL042030 POLITICAL SCIENCE / Political Ideologies / Fascism &amp; Totalitarianism</t>
  </si>
  <si>
    <t>Manifest Destinies, Second Edition</t>
  </si>
  <si>
    <t>The Making of the Mexican American Race</t>
  </si>
  <si>
    <t>Gómez, Laura E.</t>
  </si>
  <si>
    <t xml:space="preserve"> HIS036040 HISTORY / United States / 19th Century; LAW060000 LAW / Legal History</t>
  </si>
  <si>
    <t>An essential resource for understanding the complex history of Mexican Americans and racial classification in the United States Manifest Destinies tells the story of the original Mexican Americans—the people living in northern Mexico in 1846 during the onset of the Mexican American War. The war abruptly came to an end two years later, and 115,000 Mexicans became American citizens overnight. Yet their status as full-fledged Americans was tenuous at best.  Due to a variety of legal and political maneuvers, Mexican Americans were largely confined to a second class status. How did this categorization occur, and what are the implications for modern Mexican Americans?Manifest Destinies fills a gap in American racial history by linking westward expansion to slavery and the Civil War. In so doing, Laura E Gómez demonstrates how white supremacy structured a racial hierarchy in which Mexican Americans were situated relative to Native Americans and African Americans alike.  Steeped in conversations and debates surrounding the social construction of race, this book reveals how certain groups become racialized, and how racial categories can not only change instantly, but also the ways in which they change over time.This new edition is updated to reflect the most recent evidence regarding the ways in which Mexican Americans and other Latinos were racialized in both the twentieth and early twenty-first centuries. The book ultimately concludes that it is problematic to continue to speak in terms Hispanic “ethnicity” rather than consider Latinos qua Latinos alongside the United States’ other major racial groupings. A must read for anyone concerned with racial injustice and classification today. Listen to Laura Gómez's interviews on The Brian Lehrer Show, Wisconsin Public Radio, Texas Public Radio, and KRWG.</t>
  </si>
  <si>
    <t>Sociological Inquiry:Adding significant evidence since the first edition, Gomez makes a convincing argument about the influence of annexation on the invention of the Mexican race. She demonstrates how the social and legal construction of the Mexican race are inextricably tied to westward expansion and the ideology of manifest destiny.David Roediger ,author of How Race Survived U.S. History:Manifest Destinies is as compelling now as it was in its first edition a decade ago and if anything even more timely. Expertly combining critical race theory, sociology, politics, ethnic studies, and military history, Gómezdramatizes both the peculiarities of the New Mexican case and its deep importance to understanding the nations racial history.Ernesto Chávez,author of The US War with Mexico: A Brief History with Documents:Laura Gómezs Manifest Destinies: The Making of the Mexican American Race is an important study that has changed our notions of Latinos in the United States, firmly placing them within its racial tapestry. Given the continued growth of this group and its participation in the political life of the nation (e.g. the Castro Brothers, Marco Rubio, and Ted Cruz), this second edition allows us to ponder the prospects of Mexican Americans and other Latinos and thus is both timely and necessary.Gerald P. López,author of Rebellious Lawyering: One Chicano’s Vision of Progressive Law Practice:In a wonderfully rendered account of New Mexicos early history, Laura Gómez offers an original interpretation of colonialism and a distinctive portrayal of how racism works. The particulars of 19th century New Mexico illuminate everything from Donald Trumps White Nationalism to Barack Obamas record-shattering deportation numbers. Gómez manages, at once, to explore subtle variations and contradictions within racial categories without obscuring the murderous hate at the heart of the racism that still centrally defines life in the United States.</t>
  </si>
  <si>
    <t>GómezLaura E.: Laura E.Gómez is Professor of Law, Sociology and Chicana/o Studies at the University of California, Los Angeles. She is the author of Misconceiving Mothers: Legislators, Prosecutors and the Politics of Prenatal Drug Exposure and the editor of Mapping “Race”: Critical Approaches to Health Disparities Research (with Nancy López).</t>
  </si>
  <si>
    <t>The French Revolution in Global Perspective</t>
  </si>
  <si>
    <t>Nelson, William Max / Hunt, Lynn / Desan, Suzanne</t>
  </si>
  <si>
    <t xml:space="preserve"> HIS013000 HISTORY / Europe / France</t>
  </si>
  <si>
    <t>Situating the French Revolution in the context of early modern globalization for the first time, this book offers a new approach to understanding its international origins and worldwide effects. A distinguished group of contributors shows that the political culture of the Revolution emerged out of a long history of global commerce, imperial competition, and the movement of people and ideas in places as far flung as India, Egypt, Guiana, and the Caribbean. This international approach helps to explain how the Revolution fused immense idealism with territorial ambition and combined the drive for human rights with various forms of exclusion. The essays examine topics including the role of smuggling and free trade in the origins of the French Revolution, the entwined nature of feminism and abolitionism, and the influence of the French revolutionary wars on the shape of American empire.The French Revolution in Global Perspective illuminates the dense connections among the cultural, social, and economic aspects of the French Revolution, revealing how new political forms—at once democratic and imperial, anticolonial and centralizing—were generated in and through continual transnational exchanges and dialogues.Contributors: Rafe Blaufarb, Florida State University Ian Coller, La Trobe University Denise Z. Davidson, Georgia State University Suzanne Desan, University of Wisconsin–Madison Lynn Hunt, University of California, Los Angeles Andrew Jainchill, Queen's University Michael Kwass, The Johns Hopkins University William Max Nelson, University of Toronto Pierre Serna, Université Paris I Panthéon-Sorbonne Miranda Spieler, University of Arizona Charles Walton, Yale University</t>
  </si>
  <si>
    <t>Introductionby Suzanne Desan, Lynn Hunt, and William Max NelsonPart I. Origins1. The Global Underground: Smuggling, Rebellion, and the Origins of the French Revolutionby Michael Kwass2. The Global Financial Origins of 1789by Lynn Hunt3. The Fall from Eden: The Free-Trade Origins of the French Revolutionby Charles Walton4. 1685 and the French Revolutionby Andrew JainchillPart II.  Internal  Dynamics5. Colonizing France: Revolutionary Regeneration and the First French Empireby William Max Nelson6 Foreigners, Cosmopolitanism, and French Revolutionary Universalismby Suzanne Desan7. Feminism and Abolitionism: Transatlantic Trajectoriesby Denise Z. DavidsonPart III. Consequences8. Egypt in the French Revolutionby Ian Coller9. Abolition and Reenslavement in the Caribbean: The Revolution in French Guianaby Miranda Spieler10 The French Revolutionary Wars and the Making of American Empire, 1783–1796by Rafe BlaufarbCoda11. Every Revolution Is a War of Independenceby Pierre Serna, translated by Alexis PernsteinerNotesList of ContributorsIndex</t>
  </si>
  <si>
    <t xml:space="preserve"> The French Revolution in Global Perspective is a timely, compelling, and lively book. This work will be of great interest to experts in the field, and the lively and lucid way in which it is written makes it suitable for adoption in courses on the French Revolution at both the undergraduate and graduate levels and for courses on European history, world history, and the history of globalization. I suspect that many in our field have been waiting for the appearance of a volume like this, which connects global themes to the dynamics of the French Revolution in a coherent and compelling way. -John Shovlin, New York University, author of The Political Economy of Virtue: Luxury, Patriotism, and the Origins of the French Revolution</t>
  </si>
  <si>
    <t>Suzanne Desan is Vilas-Shinners Distinguished Achievement Professor of History at the University of Wisconsin-Madison. She is the author of Reclaiming the Sacred: Lay Religion and Popular Politics in Revolutionary France, also from Cornell, and The Family on Trial in Revolutionary France.Lynn Hunt is the Eugen Weber Professor of Modern European History at the University of California, Los Angeles. She is the author of several books, including Measuring Time, Making History and Inventing Human Rights.William Max Nelson is Assistant Professor of History at the University of Toronto and the author of a book manuscript and essays that focus on eighteenth-century intellectual history in France and the Atlantic world.</t>
  </si>
  <si>
    <t>Trust in Numbers</t>
  </si>
  <si>
    <t>The Pursuit of Objectivity in Science and Public Life</t>
  </si>
  <si>
    <t>Porter, Theodore M.</t>
  </si>
  <si>
    <t xml:space="preserve"> MAT015000 MATHEMATICS / History &amp; Philosophy; SCI034000 SCIENCE / History</t>
  </si>
  <si>
    <t>A foundational work on historical and social studies of quantification What accounts for the prestige of quantitative methods? The usual answer is that quantification is desirable in social investigation as a result of its successes in science. Trust in Numbers questions whether such success in the study of stars, molecules, or cells should be an attractive model for research on human societies, and examines why the natural sciences are highly quantitative in the first place. Theodore Porter argues that a better understanding of the attractions of quantification in business, government, and social research brings a fresh perspective to its role in psychology, physics, and medicine. Quantitative rigor is not inherent in science but arises from political and social pressures, and objectivity derives its impetus from cultural contexts. In a new preface, the author sheds light on the current infatuation with quantitative methods, particularly at the intersection of science and bureaucracy.</t>
  </si>
  <si>
    <t xml:space="preserve"> A closely reasoned, densely written historical account of how nonscientific people came to use numbers for political purposes. —Rudy Rucker, Scientific American A highly original series of historical and philosophical reflections. —M. Norton Wise, British Journal for the History of Science Compelling, beautifully written, and makes an important contribution to our understanding of one of the most fundamental features of modernity: the rise of quantification. —Contemporary Sociology Porter delivers a fine, scholarly account of how numerical measurement is used both to standardise results and to communicate them unambiguously. —Jon Turney, New Scientist</t>
  </si>
  <si>
    <t>Theodore M. Porter is Distinguished Professor of History at the University of California, Los Angeles. His books include The Rise of Statistical Thinking and Genetics in the Madhouse (both Princeton).</t>
  </si>
  <si>
    <t>Whose Middle Ages?</t>
  </si>
  <si>
    <t>Teachable Moments for an Ill-Used Past</t>
  </si>
  <si>
    <t>Albin, Andrew / Erler, Mary C. / O'Donnell, Thomas / Paul, Nicholas L. / Rowe, Nina</t>
  </si>
  <si>
    <t>Fordham Series in Medieval Studies</t>
  </si>
  <si>
    <t>Fordham University Press</t>
  </si>
  <si>
    <t xml:space="preserve"> HIS037010 HISTORY / Medieval; HIS049000 HISTORY / Essays; SOC022000 SOCIAL SCIENCE / Popular Culture</t>
  </si>
  <si>
    <t>Whose Middle Ages? is an interdisciplinary collection of short, accessible essays intended for the nonspecialist reader and ideal for teaching at an undergraduate level. Each of twenty-two essays takes up an area where digging for meaning in the medieval past has brought something distorted back into the present: in our popular entertainment in our news, our politics, and our propaganda and in subtler ways that inform how we think about our histories, our countries, and ourselves. Each author looks to a history that has refused to remain past and uses the tools of the academy to read and re-read familiar stories, objects, symbols, and myths.Whose Middle Ages? gives nonspecialists access to the richness of our historical knowledge while debunking damaging misconceptions about the medieval past. Myths about the medieval period are especially beloved among the globally resurgent far right, from crusading emblems on the shields borne by alt-right demonstrators to the on-screen image of a purely white European populace defended from actors of color by Internet trolls. This collection attacks these myths directly by insisting that readers encounter the relics of the Middle Ages on their own terms.Each essay uses its author’s academic research as a point of entry and takes care to explain how the author knows what she or he knows and what kinds of tools, bodies of evidence, and theoretical lenses allow scholars to write with certainty about elements of the past to a level of detail that might seem unattainable. By demystifying the methods of scholarly inquiry, Whose Middle Ages? serves as an antidote not only to the far right’s errors of fact and interpretation but also to its assault on scholarship and expertise as valid means for the acquisition of knowledge.</t>
  </si>
  <si>
    <t>IntroductionDavid Perry | 1Part I – StoriesThe Invisible PeasantrySandy Bardsley | 14The Hidden Narratives of Medieval ArtKatherine Anne Wilson | 23Modern Intolerance and the Medieval CrusadesNicholas L. Paul | 34Blood Libel, a Lie and Its LegaciesMagda Teter | 44Who’s Afraid of Shari‘a Law?Fred M. Donner | 58How Do We Find Out About Immigrants in Later Medieval England?W. Mark Ormrod | 69The Middle Ages in the Harlem RenaissanceCord J. Whitaker | 80Part II – OriginsThree Ways of Misreading Thomas Jefferson’s Qur’anRyan Szpiech | 94The Nazi Middle AgesWilliam J. Diebold | 104What Would Benedict Do?Lauren Mancia | 116No, People in the Middle East Haven’t Been Fighting Since the Beginning of TimeStephennie Mulder | 127Ivory and the Ties That BindSarah M. Guérin | 140Blackness, Whiteness, and the Idea of Race in Medieval European ArtPamela A. Patton | 154England Between Empire and Nation in “The Battle of Brunanburh”Elizabeth M. Tyler | 166Whose Spain Is It, Anyway?David A. Wacks | 181Part III – #HashtagsModern Knights, Medieval Snails, and Naughty NunsMarian Bleeke | 196Charting Sexuality and Stopping SinAndrew Reeves | 208“Celtic” Crosses and the Myth of WhitenessMaggie M. Williams | 220Whitewashing the “Real” Middle Ages in Popular MediaHelen Young | 233Real Men of the Viking AgeWill Cerbone | 243#DeusVultAdam M. Bishop | 256Own Your HeresyJ. Patrick Hornbeck II | 265Afterword: Medievalists and the Education of DesireGeraldine Heng | 275Appendixes</t>
  </si>
  <si>
    <t>David Wallace, Judith Rodin Professor, University of Pennsylvania:Cross-disciplinary, classroom-ready, and super-timely meditations on medievalisms in our midst, benign and malign, and on medieval self-understanding. Recommended.Matthew Gabriele, Virginia Tech:This is an important book, filled with brief, accessible essays by a who’s who of experts in medieval studies. As a whole, it demonstrates how scholars can open up their field to a wider audience and why those conversations matter, particularly in our own historical moment when history in general—and the medieval past in particular—is weaponized in the service of hate. Whose Middle Ages? should be on every medievalist’s bookshelf and on every class’ reading list.Sierra Lomuto, Assistant Professor of English, Macalester College:Whose Middle Ages? offers an ethical and accessible introduction to a historical period often implicated in racist narratives of nationalism and imperialism. A valuable teaching resource, Whose Middle Ages? will inspire necessary discussions about the politics of engaging the past in the present, as it also recovers a Middle Ages that is complex, messy, and belongs to us all.Michelle R. Warren, author of Creole Medievalism: Colonial France and Joseph Bédier’s Middle Ages:This book is timely in a way that won’t get old. It has something for everyone, from professional educators seeking to enliven their classrooms to anyone curious about the origins of popular symbols and phrases. With a plethora of compelling case studies from contemporary culture, religion, art, and politics, there are vital lessons on almost every page. In example after example, the authors show how people shape the Middle Ages to reflect their fears and dreams for themselves and for society. The results range from the amusing to the horrifying, from video games to genocide. Whose Middle Ages? Everyone’s, but not everyone’s in the same way.</t>
  </si>
  <si>
    <t>AlbinAndrew: Andrew Albin is Assistant Professor of English and Medieval Studies at Fordham University  and a member of the faculty of Fordham University’s Center for Medieval Studies.ErlerMary C.: Mary C. Erler is Distinguished Professor of English at Fordham University and a member of the faculty of Fordham University’s Center for Medieval Studies.O'DonnellThomas: Thomas O'Donnell is  Co-Chair, Comparative Literature, Associate Professor of English and Medieval Studies, and a member of the faculty of Fordham University’s Center for Medieval Studies.PaulNicholas L.: Nicholas L. Paul is Associate Professor of History at Fordham University. He received his MPhil in Medieval History and PhD in History from Cambridge University. His previous publications include To Follow in Their Footsteps: The Crusades and Family Memory in the High Middle Ages (Cornell, 2017) and the coedited collections Remembering the Crusades: Myth, Image, and Identity (Johns Hopkins, 2012), and, with Laura K. Morreale, The French of Outremer: Communities and Communications in the Crusading Mediterranean (Fordham, 2018).RoweNina: Nina Rowe is Associate Professor of Art History and a member of the faculty of Fordham University’s Center for Medieval Studies.PerryDavid: David Perry—Professor of Medieval History at Dominican University from 2006 to 2017—is a columnist for Pacific Standard Magazine and a freelance journalist covering politics, history, education, and disability rights. His scholarly work focuses on Venice, the Crusades, and the Mediterranean world. He is the author of Sacred Plunder: Venice and the Aftermath of the Fourth Crusade (Penn State, 2015).HengGeraldine: Geraldine Heng is Perceval Professor in English and Comparative Literature, Middle Eastern Studies and Women’s Studies, at the University of Texas in Austin. Th</t>
  </si>
  <si>
    <t>Western Europe’s Democratic Age</t>
  </si>
  <si>
    <t>1945–1968</t>
  </si>
  <si>
    <t>Conway, Martin</t>
  </si>
  <si>
    <t>Western Europe</t>
  </si>
  <si>
    <t xml:space="preserve"> HIS010020 HISTORY / Europe / Western; HIS037070 HISTORY / Modern / 20th Century; HIS054000 HISTORY / Social History; POL007000 POLITICAL SCIENCE / Political ideologies / Democracy</t>
  </si>
  <si>
    <t>A major new history of how democracy became the dominant political force in Europe in the second half of the twentieth centuryWhat happened in the years following World War II to create a democratic revolution in the western half of Europe? In Western Europe's Democratic Age, Martin Conway provides an innovative new account of how a stable, durable, and remarkably uniform model of parliamentary democracy emerged in Western Europe—and how this democratic ascendancy held fast until the latter decades of the twentieth century.Drawing on a wide range of sources, Conway describes how Western Europe's postwar democratic order was built by elite, intellectual, and popular forces. Much more than the consequence of the defeat of fascism and the rejection of Communism, this democratic order rested on universal male and female suffrage, but also on new forms of state authority and new political forces—primarily Christian and social democratic—that espoused democratic values. Above all, it gained the support of the people, for whom democracy provided a new model of citizenship, which reflected the aspirations of a more prosperous and aspirational society.This democratic order did not, however, endure. Its hierarchies of class, gender, and race, which initially gave it its strength, as well as the strains of decolonization and social change, led to an explosion of demands for greater democratic freedoms in the 1960s, and to the much more contested democratic politics of Europe in the late twentieth century.Western Europe's Democratic Age is a compelling history that sheds new light not only on the past of European democracy but also on the unresolved question of its future.</t>
  </si>
  <si>
    <t xml:space="preserve"> An extremely stimulating, ambitious, and original history of the emergence and stabilization of democratic regimes in Europe after 1945. —Julian Jackson, author of A Certain Idea of France: The Life of Charles de Gaulle</t>
  </si>
  <si>
    <t>Martin Conway is Professor of Contemporary European History at the University of Oxford and Fellow and Tutor in History at Balliol College. He is the author of a number of books, including, most recently, The Sorrows of Belgium: Liberation and Political Reconstruction, 1944–1947.</t>
  </si>
  <si>
    <t>India in the Persianate Age</t>
  </si>
  <si>
    <t>1000–1765</t>
  </si>
  <si>
    <t>Eaton, Richard M.</t>
  </si>
  <si>
    <t xml:space="preserve"> HIS017000 HISTORY / Asia / India &amp; South Asia; HIS037000 HISTORY / World</t>
  </si>
  <si>
    <t>Protected by vast mountains and seas, the Indian subcontinent might seem a nearly complete and self-contained world with its own religions, philosophies, and social systems. And yet this ancient land and its varied societies experienced prolonged and intense interaction with the peoples and cultures of East and Southeast Asia, Europe, Africa, and especially Central Asia and the Iranian plateau. &amp;#160 Richard M. Eaton tells this extraordinary story with relish and originality, as he traces the rise of Persianate culture, a many-faceted transregional world connected by ever-widening networks across much of Asia. Introduced to India in the eleventh century by dynasties based in eastern Afghanistan, this culture would become progressively indigenized in the time of the great Mughals (sixteenth, seventeenth, and eighteenth centuries). Eaton brilliantly elaborates the complex encounter between India&amp;#39s Sanskrit culture&amp;mdashan equally rich and transregional complex that continued to flourish and grow throughout this period&amp;mdashand Persian culture, which helped shape the Delhi Sultanate, the Mughal Empire, and a host of regional states. This long-term process of cultural interaction is profoundly reflected in the languages, literatures, cuisines, attires, religions, styles of rulership and warfare, science, art, music, and architecture&amp;mdashand more&amp;mdashof South Asia.</t>
  </si>
  <si>
    <t>List of Illustrations List of Maps Acknowledgements Introduction Stereotypes and Challenge Two Transregional Worlds: Sanskrit and Persianate 1 The Growth of Turkic Power, 1000&amp;ndash1300&amp;#160 A Tale of Two Raids: 1022, 1025 Political Culture in the Sanskrit World Political Culture in the Persianate World The Ghurid Conquest of North India, 1192&amp;ndash 1206 The Delhi Sultanate under the Mamluks, or Slave Kings Conclusion&amp;#160 2 The Diffusion of Sultanate Systems, 1200&amp;ndash1400 Imperial Expansion Across the Vindhyas Settlers, Shaikhs and the Diffusion of Sultanate Institutions The Early Bengal Sultanate Sultanates of the Deccan: the Bahmanis and Vijayanagara The Early Kashmir Sultanate The Decline of the Tughluq Empire Conclusion 3 Timur´s Invasion and Legacy, 1400&amp;ndash1550 Overview Upper India Bengal Kashmir Gujarat Malwa Emerging Identities: the Idea of &amp;lsquoRajput´ Writing in Vernacular Languages Conclusion 4 The Deccan and the South, 1400&amp;ndash1650 Links to the Persianate World Successors to the Bahmani State&amp;#160 Political and Cultural Evolution at Vijayanagara Gunpowder Technology in the Deccan Cultural Production in the Gunpowder Age Vijayanagara&amp;#39s Successors and South India Conclusion 5 The Consolidation of Mughal Rule, 1526&amp;ndash1605 Overview Babur Humayun Akbar´s Early Years Emerging Identities: Rajputs Mughal Expansion Under Akbar Akbar´s Religious Ideas Conclusion 6 India under Jahangir and Shah Jahan, 1605&amp;ndash1658 Jahangir The View from the Frontier The Deccan: Africans and Marathas Emerging Identities: the Idea of &amp;#39Sikh&amp;#39 Assessing Jahangir Shah Jahan Conclusion 7</t>
  </si>
  <si>
    <t>EatonRichard M.: Richard M. Eaton is Professor of History at the University of Arizona and the author of several groundbreaking books on India before 1800, including the classic The Rise of Islam and the Bengal Frontier.</t>
  </si>
  <si>
    <t>Rules</t>
  </si>
  <si>
    <t>A Short History of What We Live By</t>
  </si>
  <si>
    <t>Daston, Lorraine</t>
  </si>
  <si>
    <t>23</t>
  </si>
  <si>
    <t xml:space="preserve"> HIS000000 HISTORY / General; HIS010000 HISTORY / Europe / General; HIS037030 HISTORY / Modern / General; PHI004000 PHILOSOPHY / Epistemology</t>
  </si>
  <si>
    <t>A panoramic history of rules in the Western worldRules order almost every aspect of our lives. They set our work hours, dictate how we drive and set the table, tell us whether to offer an extended hand or cheek in greeting, and organize the rites of life, from birth through death. We may chafe under the rules we have, and yearn for ones we don’t, yet no culture could do without them. In Rules, historian Lorraine Daston traces their development in the Western tradition and shows how rules have evolved from ancient to modern times. Drawing on a rich trove of examples, including legal treatises, cookbooks, military manuals, traffic regulations, and game handbooks, Daston demonstrates that while the content of rules is dazzlingly diverse, the forms that they take are surprisingly few and long-lived.Daston uncovers three enduring kinds of rules: the algorithms that calculate and measure, the laws that govern, and the models that teach. She vividly illustrates how rules can change—how supple rules stiffen, or vice versa, and how once bothersome regulations become everyday norms. Rules have been devised for almost every imaginable activity and range from meticulous regulations to the laws of nature. Daston probes beneath this variety to investigate when rules work and when they don’t, and why some philosophical problems about rules are as ancient as philosophy itself while others are as modern as calculating machines.Rules offers a wide-angle view on the history of the constraints that guide us—whether we know it or not.</t>
  </si>
  <si>
    <t>“Rules is a masterpiece: clear as a tower of bells, incisively argued, beautifully written, and brilliantly witty. The subtitle is no exaggeration: Daston has actually given us a short history of what we live by. Readers will find illuminating surprises on nearly every page. I had only one criticism of this splendid book: I did not want it to end.”—Susan Neiman, author of Evil in Modern Thought: An Alternative History of Philosophy</t>
  </si>
  <si>
    <t>Lorraine Daston is director emerita of the Max Planck Institute for the History of Science (MPIWG) in Berlin, visiting professor in the Committee on Social Thought at the University of Chicago, and a permanent fellow at the Berlin Institute for Advanced Study. Her most recent book is Against Nature.</t>
  </si>
  <si>
    <t>A Brief History of the Late Ottoman Empire</t>
  </si>
  <si>
    <t>Hanioglu, M. Sükrü</t>
  </si>
  <si>
    <t xml:space="preserve"> HIS010010 HISTORY / Europe / Eastern; HIS037000 HISTORY / World; HIS037050 HISTORY / Modern / 18th Century</t>
  </si>
  <si>
    <t>At the turn of the nineteenth century, the Ottoman Empire straddled three continents and encompassed extraordinary ethnic and cultural diversity among the estimated thirty million people living within its borders. It was perhaps the most cosmopolitan state in the world--and possibly the most volatile. A Brief History of the Late Ottoman Empire now gives scholars and general readers a concise history of the late empire between 1789 and 1918, turbulent years marked by incredible social change.  Moving past standard treatments of the subject, M. Sükrü Hanioglu emphasizes broad historical trends and processes more than single events. He examines the imperial struggle to centralize amid powerful opposition from local rulers, nationalist and other groups, and foreign powers. He looks closely at the socioeconomic changes this struggle wrought and addresses the Ottoman response to the challenges of modernity. Hanioglu shows how this history is not only essential to comprehending modern Turkey, but is integral to the histories of Europe and the world. He brings Ottoman society marvelously to life in all its facets--cultural, diplomatic, intellectual, literary, military, and political--and he mines imperial archives and other documents from the period to describe it as it actually was, not as it has been portrayed in postimperial nationalist narratives. A Brief History of the Late Ottoman Empire is a must-read for anyone seeking to understand the legacy left in this empire's ruins--a legacy the world still grapples with today.</t>
  </si>
  <si>
    <t>This timely history is a must-read for anyone seeking to understand the legacy left in the ruins of the empire--a legacy the world still grapples with today.The Ottoman Empire was the longest-lived regional regime in the Middle East since antiquity it was also the most recent, and left enduring traces. Şükrü Hanioğlu's A Brief History of the Late Ottoman Empire is a major contribution to the better understanding of the region. His account is based on intimate knowledge of the Ottoman archives, as well as of many other sources, both internal and external. Concerned with trends more than events, this book illuminates the ideas and movements that shaped the course of history.---Bernard Lewis, Middle East Strategy at HarvardHistorians and general readers embarking on an introduction to the Ottoman Empire could do far worse than to start with M. Sükrü Hanioğlu's A Brief History of the Late Ottoman Empire. Concise, well-written, and narrative, it nonetheless successfully revises decades of misconceptions about the Ottoman Empire, creating a new model for our understanding of this long-lived system. The author presents several key arguments worth presenting. He encourages his readers to move beyond previous interpretations of Ottoman history, including the perception of the empire as a decrepit and dynastic straitjacket for nationalisms.---Wayne H. Bowen, Canadian Journal of HistoryA Brief History of the Late Ottoman Empire deserves only unqualified praise. It is well written and comprehensive in its coverage--with diplomatic, economic and intellectual history interacting.---Peter Clark, Asian AffairsForgoing 'the worn-out paradigms of modernization and Westernization,' Hanioglu opts instead for a consideration of Ottoman responses to the challenge of modernity. . . . [This book] is a pleasure to read.---Kate Fleet, Journal of Islamic StudiesIn all, this is a fine effort well worth</t>
  </si>
  <si>
    <t>M. Sükrü Hanioğlu is the Garrett Professor in Foreign Affairs and professor of Near Eastern studies at Princeton University. He is the author of Preparation for a Revolution and The Young Turks in Opposition.</t>
  </si>
  <si>
    <t>Promised Lands</t>
  </si>
  <si>
    <t>The British and the Ottoman Middle East</t>
  </si>
  <si>
    <t>Parry, Jonathan</t>
  </si>
  <si>
    <t>A major history of the British Empire’s early involvement in the Middle EastNapoleon’s invasion of Egypt in 1798 showed how vulnerable India was to attack by France and Russia. It forced the British Empire to try to secure the two routes that a European might use to reach the subcontinent—through Egypt and the Red Sea, and through Baghdad and the Persian Gulf. Promised Lands is a panoramic history of this vibrant and explosive age.Charting the development of Britain’s political interest in the Middle East from the Napoleonic Wars to the Crimean War in the 1850s, Jonathan Parry examines the various strategies employed by British and Indian officials, describing how they sought influence with local Arabs, Mamluks, Kurds, Christians, and Jews. He tells a story of commercial and naval power—boosted by the arrival of steamships in the 1830s—and discusses how classical and biblical history fed into British visions of what these lands might become. The region was subject to the Ottoman Empire, yet the Sultan’s grip on it appeared weak. Should Ottoman claims to sovereignty be recognised and exploited, or ignored and opposed? Could the Sultan’s government be made to support British objectives, or would it always favour France or Russia?Promised Lands shows how what started as a geopolitical contest became a drama about diplomatic competition, religion, race, and the unforeseen consequences of history.</t>
  </si>
  <si>
    <t>“A wonderfully rich and evocative book that restores crucial but often neglected aspects of British thinking and policy in this region. Promised Lands is an impressive work of scholarship that is likely to become the authoritative account for understanding Britain’s foreign policy in the Middle East during the first half of the nineteenth century.”—Martyn Frampton, author of The Muslim Brotherhood and the West“Parry provides a lucid and compelling account of Britain’s engagement with the Ottoman Empire, from the British response to Napoleon’s invasion of Egypt to the outbreak of the Crimean War. Promised Lands is essential reading for historians of the period and indispensable for anyone with an interest in the modern history of the Middle East.”—Anthony Howe, author of Free Trade and Liberal England, 1846–1946</t>
  </si>
  <si>
    <t>Jonathan Parry is professor of modern British history at the University of Cambridge and a fellow of Pembroke College. His books include The Politics of Patriotism: English Liberalism, National Identity, and Europe, 1830–1886. He is a frequent contributor to the London Review of Books. Twitter @JonParryHis</t>
  </si>
  <si>
    <t>Seeing Islam as Others Saw It</t>
  </si>
  <si>
    <t>A Survey and Evaluation of Christian, Jewish and Zoroastrian Writings on Early Islam</t>
  </si>
  <si>
    <t>Hoyland, R.</t>
  </si>
  <si>
    <t>Gorgias Press</t>
  </si>
  <si>
    <t xml:space="preserve"> HIS000000 HISTORY / General; HIS026000 HISTORY / Middle East / General; REL000000 RELIGION / General</t>
  </si>
  <si>
    <t>This seminal work continues to shape the thought of specialists studying the Late Antique crossroads at which Christian, Jewish, Zoroastrian, and Islamic histories met, by offering the field a new approach to the vexing question of how to write the early history of Islam. The new edition of the study produces the original text with the addition of a substantial forward in which Hoyland discusses how the field has developed over the two decades that proceeded the book’s first publication. Hoyland also shares some person reflections on how his thinking has since developed and the potential impact of this on the findings of the original study. The book also includes new appendices that detail the later publications of the author.</t>
  </si>
  <si>
    <t>The Machiavellian Moment</t>
  </si>
  <si>
    <t>Florentine Political Thought and the Atlantic Republican Tradition</t>
  </si>
  <si>
    <t>Pocock, John Greville Agard</t>
  </si>
  <si>
    <t>93</t>
  </si>
  <si>
    <t xml:space="preserve"> HIS010000 HISTORY / Europe / General; HIS054000 HISTORY / Social History; PHI019000 PHILOSOPHY / Political; PHI034000 PHILOSOPHY / Social; PHI037000 PHILOSOPHY / History &amp; Surveys / Renaissance</t>
  </si>
  <si>
    <t>Originally published in 1975, The Machiavellian Moment remains a landmark of historical and political thought. Celebrated historian J.G.A. Pocock looks at the consequences for modern historical and social consciousness arising from the ideal of the classical republic revived by Machiavelli and other thinkers of Renaissance Italy. Pocock shows that Machiavelli's prime emphasis was on the moment in which the republic confronts the problem of its own instability in time, which Pocock calls the  Machiavellian moment. After examining this problem in the works of Machiavelli, Guicciardini, and Giannotti, Pocock turns to the revival of republican ideology in Puritan England and in Revolutionary and Federalist America. He argues that the American Revolution can be considered the last great act of civic humanism of the Renaissance and he relates the origins of modern historicism to the clash between civic, Christian, and commercial values in eighteenth-century thought.This Princeton Classics edition of The Machiavellian Moment features a new introduction by Richard Whatmore.</t>
  </si>
  <si>
    <t>The Machiavellian Moment reinterpreted the entire history of political ideology in early modern England and America.---T. H. Breen, New York Times The Machiavellian Moment raised a thousand issues, settled two or three, and gave historians and philosophers a generation's work. It is a must-read and a must-have. —Philip Pettit, William Nelson Cromwell Professor of Politics, Princeton University In analyzing the history of consciousness as explicated through philosophers, political theorists, historians, theologians, lawyers, and prophets, [this book] presents a new interpretation of wide-ranging problems. It should be of great value to scholars in many disciplines concerned with the history of ideas. —Marvin B. Becker</t>
  </si>
  <si>
    <t>J.G.A. Pocock is the Harry C. Black Professor of History Emeritus at Johns Hopkins University. His many books include Political Thought and History Politics, Language, and Time and The Ancient Constitution and the Feudal Law.  Richard Whatmore is professor of modern history at the University of St Andrews and director of the St. Andrews Institute of Intellectual History. He is the author of Republicanism and the French Revolution and Against War and Empire.</t>
  </si>
  <si>
    <t>Erased</t>
  </si>
  <si>
    <t>The Untold Story of the Panama Canal</t>
  </si>
  <si>
    <t>Lasso, Marixa</t>
  </si>
  <si>
    <t xml:space="preserve"> HIS007000 HISTORY / Latin America / Central America; HIS036060 HISTORY / United States / 20th Century; HIS037070 HISTORY / Modern / 20th Century; POL011000 POLITICAL SCIENCE / International Relations / General; POL047000 POLITICAL SCIENCE / Imperialism</t>
  </si>
  <si>
    <t>Cutting a path from the Atlantic to the Pacific, the Panama Canal set a new course for the development of Central America—but at considerable cost to Panamanians. Sleuth and scholar Marixa Lasso recounts how the canal’s American builders displaced 40,000 residents and erased entire towns in the guise of bringing modernity to the tropics.</t>
  </si>
  <si>
    <t>CoverTitle PageCopyrightContentsIntroduction&amp;#0&amp;#0&amp;#0&amp;#0&amp;#0&amp;#0&amp;#0&amp;#0&amp;#0&amp;#0&amp;#0&amp;#0&amp;#0&amp;#0&amp;#0&amp;#0&amp;#0&amp;#0&amp;#01. The Port and the City2. The Canal Zone in 19043. A New Regime for Old Zone Towns4. A Zone without Panamanians5. After the Floods6. Lost Towns7. The Zone’s New GeographyEpilogue&amp;#0&amp;#0&amp;#0&amp;#0&amp;#0&amp;#0&amp;#0&amp;#0&amp;#0&amp;#0&amp;#0&amp;#0&amp;#0&amp;#0&amp;#0Notes&amp;#0&amp;#0&amp;#0&amp;#0&amp;#0&amp;#0&amp;#0&amp;#0&amp;#0&amp;#0&amp;#0&amp;#0AcknowledgmentsIndex</t>
  </si>
  <si>
    <t>Erased is the most splendid of ghost stories. Tracing the hidden history of the depopulated ‘lost towns’ of the Canal Zone, Marixa Lasso reveals a traumatic transformation of the landscape as important in its impact as the construction of the Panama Canal. The result is a powerful and dramatic tale of lost histories that illuminates our understanding of Panama and its relationship to the United States.-- Julie Greene, University of MarylandErased shows how the construction of the Panama Canal hid forced depopulation behind the artificial transformation of the landscape, building segregated urban centers on the myth of a pristine tropical landscape. The book challenges narratives of industrialization and urban change that have for too long neglected the history and the places of the people who built the basic infrastructure of modernity.-- Pablo Piccato, Columbia UniversityCommandeering rafts, steamboats, or railroads, countless isthmian black settlers for centuries had brought the Caribbean and the South Sea together. In the 1910s, the Canal Zone turned these modern black urbanites into unwelcome refugees. Their towns disappeared under water or tropical vegetation. The Canal also wiped out the memory of vibrant black republican institutions, the foundational vanguard of global political modernity. This book expertly dissects the myth of Western Civilization, namely, how a unified capitalist world became two imaginary ones: an entrepreneurial, law-abiding, technically advanced white Canal Zone, on the one hand, and a violent, pardo, primitive tropical banana republic, on the other. Eye-opening.-- Jorge Cañizares-Esguerra, University of Texas at AustinStimulating…Erased is in effect a justification of Latin America in the face of northern cultural and economic domination.-- Andreas Campomar The SpectatorMore than a history of how the U.S. reduced Panama’s most</t>
  </si>
  <si>
    <t>Reformations</t>
  </si>
  <si>
    <t>The Early Modern World, 1450-1650</t>
  </si>
  <si>
    <t>Eire, Carlos</t>
  </si>
  <si>
    <t xml:space="preserve"> HIS010000 HISTORY / Europe / General; HIS037040 HISTORY / Modern / 17th Century; HIS037090 HISTORY / Modern / 16th Century</t>
  </si>
  <si>
    <t>A lively, expansive history of the Protestant and Catholic Reformations and the momentous changes they set in motion This fast-paced survey of Western civilization´s transition from the Middle Ages to modernity brings that tumultuous period vividly to life. Carlos Eire, popular professor and gifted writer, chronicles the two-hundred-year era of the Renaissance and Reformation with particular attention to issues that persist as concerns in the present day. Eire connects the Protestant and Catholic Reformations in new and profound ways, and he demonstrates convincingly that this crucial turning point in history not only affected people long gone, but continues to shape our world and define who we are today. &amp;#160 The book focuses on the vast changes that took place in Western civilization between 1450 and 1650, from Gutenberg´s printing press and the subsequent revolution in the spread of ideas to the close of the Thirty Years´ War. Eire devotes equal attention to the various Protestant traditions and churches as well as to Catholicism, skepticism, and secularism, and he takes into account the expansion of European culture and religion into other lands, particularly the Americas and Asia. He also underscores how changes in religion transformed the Western secular world. A book created with students and nonspecialists in mind, Reformations is an inspiring, provocative volume for any reader who is curious about the role of ideas and beliefs in history.</t>
  </si>
  <si>
    <t>Carlos M. N. Eire is the T. L. Riggs Professor of History and Religious Studies, Yale University. He is the author of several scholarly books and two memoirs, including Waiting for Snow in Havana, for which he received the National Book Award.</t>
  </si>
  <si>
    <t>Plagues upon the Earth</t>
  </si>
  <si>
    <t>Disease and the Course of Human History</t>
  </si>
  <si>
    <t>Harper, Kyle</t>
  </si>
  <si>
    <t xml:space="preserve"> BUS023000 BUSINESS &amp; ECONOMICS / Economic History; HIS000000 HISTORY / General; HIS054000 HISTORY / Social History; MED022090 MEDICAL / Infectious Diseases</t>
  </si>
  <si>
    <t>How pathogenic microbes have been an intimate part of human history from the beginning—and how our deadliest germs and biggest pandemics are the product of our success as a speciesPlagues upon the Earth is a monumental history of humans and their germs. Weaving together a grand narrative of global history with insights from cutting-edge genetics, Kyle Harper explains why humanity’s uniquely dangerous disease pool is rooted deep in our evolutionary past, and why its growth is accelerated by technological progress. He shows that the story of disease is entangled with the history of slavery, colonialism, and capitalism, and reveals the enduring effects of historical plagues all around us, in patterns of wealth, health, power, and inequality. He also tells the story of humanity’s escape from infectious disease—a triumph that makes life as we know it possible, yet destabilizes the environment and fosters new diseases.Panoramic in scope, Plagues upon the Earth traces role of disease in the transition to farming, the spread of cities, the advance of transportation, and the stupendous increase in human numbers. Harper offers a new interpretation of humanity’s path to control over infectious disease—one where rising evolutionary threats constantly push back against human progress, and where the devastating effects of modernization contribute to the great divergence between societies. The book reminds us that human health is globally interdependent—and inseparable from the well-being of the planet itself.Putting the COVID-19 pandemic in perspective, Plagues upon the Earth tells the story of how we got here as a species, and it may help us decide where we want to go.</t>
  </si>
  <si>
    <t>A New Statesman Essential Non-Fiction Book of 2021</t>
  </si>
  <si>
    <t>Kyle Harper is professor of classics and letters at the University of Oklahoma. His books include The Fate of Rome: Climate, Disease, and the End of an Empire (Princeton) and From Shame to Sin: The Christian Transformation of Sexual Morality in Late Antiquity. He lives in Moore, Oklahoma. Website kyleharper.net Twitter @Oklahomaharper</t>
  </si>
  <si>
    <t>The Company and the Shogun</t>
  </si>
  <si>
    <t>The Dutch Encounter with Tokugawa Japan</t>
  </si>
  <si>
    <t>Clulow, Adam</t>
  </si>
  <si>
    <t>Columbia Studies in International and Global History</t>
  </si>
  <si>
    <t xml:space="preserve"> HIS010020 HISTORY / Europe / Western; HIS021000 HISTORY / Asia / Japan; HIS037000 HISTORY / World; POL045000 POLITICAL SCIENCE / Colonialism &amp; Post-Colonialism</t>
  </si>
  <si>
    <t>The Dutch East India Company was a hybrid organization combining the characteristics of both corporation and state that attempted to thrust itself aggressively into an Asian political order in which it possessed no obvious place and was transformed in the process. This study focuses on the company's clashes with Tokugawa Japan over diplomacy, violence, and sovereignty. In each encounter the Dutch were forced to retreat, compelled to abandon their claims to sovereign powers, and to refashion themselves again and again—from subjects of a fictive king to loyal vassals of the shogun, from aggressive pirates to meek merchants, and from insistent defenders of colonial sovereignty to legal subjects of the Tokugawa state. Within the confines of these conflicts, the terms of the relationship between the company and the shogun first took shape and were subsequently set into what would become their permanent form.The first book to treat the Dutch East India Company in Japan as something more than just a commercial organization, The Company and the Shogun presents new perspective on one of the most important, long-lasting relationships to develop between an Asian state and a European overseas enterprise.</t>
  </si>
  <si>
    <t>AcknowledgmentsArchival SourcesIntroduction: Taming the DutchPart 1. Diplomacy1. Royal Letters from the Republic2. The Lord of Batavia3. The Shogun's Loyal VassalsPart 2. Violence4. The Violent Sea5. Power and PetitionPart 3. Sovereignty6. Planting the Flag in Asia7. Giving Up the GovernorConclusion: The Dutch Experience in JapanNotesBibliographyIndex</t>
  </si>
  <si>
    <t>A most valuable contribution to Japanese political history.A superb analysis of the VOC's changing relationship with Japan's political and mercantile elites.Commendable and highly engaging.This engrossing monograph offers a succinct and original interpretation of the early encounter between the fledging Dutch East India Company (VOC) and the Tokugawa Shogunate.A focused and well-researched book.... It is a welcome addition to literature.Well-written, clearly argued, solidly based on Japanese and Dutch sources...a valuable reminder of the limited influence of European colonial powers in the early modern world.Original, well written, and provocative in the best sense of the word... The Company and the Shogun is a seminal work, one that offers a bold new vision of the intersection of Japanese and global history in the seventeenth century.A fascinating reassessment of previously held assumptions about international relations in 17th-century Japan.Nam-lin Hur:Clulow offers an excellent analysis of how the VOC adapted itself... The Company and the Shogun is a welcome contribution to the field of international relations in pre modern East Asia.A provocative achievement in scholarship and one strongly recommended for devoted instructors of world history.Both a gold mine for scholars... and a great model for students who take classes on transnational communication.... An inspiring study.An engaging, tightly knit, and timely study of the origins of the Dutch East India Company's experience in Tokugawa Japan.Clulow's book makes a most valuable and welcome contribution to a fresh understanding of the history of the VOC and the European presence in Early Modern Asia, as well as to the ongoing debate about the characteristics of the global  early modern. This carefully documented analysis of difficult primary sources is unquestionably a contribution to the field and an important resource for better understanding early moder</t>
  </si>
  <si>
    <t>Adam Clulow teaches East Asian history at Monash University.</t>
  </si>
  <si>
    <t>The Madwoman in the Attic</t>
  </si>
  <si>
    <t>The Woman Writer and the Nineteenth-Century Literary Imagination</t>
  </si>
  <si>
    <t>Gubar, Susan / Gilbert, Sandra M.</t>
  </si>
  <si>
    <t>Veritas Paperbacks</t>
  </si>
  <si>
    <t xml:space="preserve"> A feminist classic. —Judith Shulevitz, New York Times Book Review“A pivotal book, one of those after which we will never think the same again.”—Carolyn G. Heilbrun, Washington Post Book World A pathbreaking book of literary criticism is now reissued with a new introduction by Lisa Appignanesi that speaks to how The Madwoman in the Attic set the groundwork for subsequent generations of scholars writing about women writers, and why the book still feels fresh some four decades later.</t>
  </si>
  <si>
    <t>GilbertSandra M.: Sandra M. Gilbert is distinguished professor of English emerita at the University of California, Davis. Susan Gubar is distinguished emerita professor of English and women’s studies at Indiana University. Together, they were awarded the Ivan Sandrof Lifetime Achievement Award of the National Book Critics Circle. Lisa Appignanesi is the chair of the Royal Society of Literature.</t>
  </si>
  <si>
    <t>The Global Bourgeoisie</t>
  </si>
  <si>
    <t>The Rise of the Middle Classes in the Age of Empire</t>
  </si>
  <si>
    <t>Dejung, Christof / Osterhammel, Jürgen / Motadel, David</t>
  </si>
  <si>
    <t xml:space="preserve"> BUS023000 BUSINESS &amp; ECONOMICS / Economic History; HIS037000 HISTORY / World; HIS037060 HISTORY / Modern / 19th Century; SOC050000 SOCIAL SCIENCE / Social Classes &amp; Economic Disparity</t>
  </si>
  <si>
    <t>The first global history of the middle class While the nineteenth century has been described as the golden age of the European bourgeoisie, the emergence of the middle class and bourgeois culture was by no means exclusive to Europe. The Global Bourgeoisie explores the rise of the middle classes around the world during the age of empire. Bringing together eminent scholars, this landmark essay collection compares middle-class formation in various regions, highlighting differences and similarities, and assesses the extent to which bourgeois growth was tied to the increasing exchange of ideas and goods. The contributors indicate that the middle class was from its very beginning, even in Europe, the result of international connections and entanglements.Essays are grouped into six thematic sections: the political history of middle-class formation, the impact of imperial rule on the colonial middle class, the role of capitalism, the influence of religion, the obstacles to the middle class beyond the Western and colonial world, and, lastly, reflections on the creation of bourgeois cultures and global social history. Placing the establishment of middle-class society into historical context, this book shows how the triumph or destabilization of bourgeois values can shape the liberal world order.The Global Bourgeoisie irrevocably changes the understanding of how an important social class came to be.</t>
  </si>
  <si>
    <t xml:space="preserve"> The first comparative history of the global bourgeoisie, this tour de force opens new vistas on the modern era’s most powerful social class. Taking us into the worlds of Chinese textile industrialists, Ottoman merchants, bourgeois Muslims in Berlin, and Bengali economic elites, among others, the authors chart how a connected but hierarchical bourgeoisie emerged in the nineteenth and twentieth centuries. This milestone of a book demonstrates the great promise of global social history. —Sven Beckert, Harvard University This fascinating book offers readers a genuine global history of social stratification and class structure. A must-read. —Thomas Piketty, author of Capital in the Twenty-First Century The middle classes have long been studied in their own national contexts. This rich collection of erudite, perceptive essays marks a radical departure from that tradition by producing a global history of these classes. It pays scrupulous attention to imperial and universal connections without flattening out any of the historical particularities. Not an empty provocation, the title of this book invites and helps readers to focus on the shared disposition of the middle class. A timely intervention. —Dipesh Chakrabarty, University of Chicago The arguments and content of this exciting and groundbreaking edited volume are new and original. Looking at Europe, North America, Africa, the Middle East, South America, the Indian subcontinent, and East Asia, The Global Bourgeoisie’s breadth and range is truly impressive. Historians concerned with class, imperial and bourgeois cultures, global and transnational history, area studies, and the nineteenth century will be interested in this book. —Gareth Curless, University of Exeter This ambitious book will attract a wide readership and not only among those interested in global history. Specialists in many regions around the world will find work pertinent to their scholarship and bene</t>
  </si>
  <si>
    <t>Christof Dejung is professor of modern history at the University of Bern. David Motadel is associate professor of international history at the London School of Economics and Political Science. Jürgen Osterhammel is professor emeritus of modern and contemporary history at the University of Konstanz.</t>
  </si>
  <si>
    <t>The Weimar Republic Sourcebook</t>
  </si>
  <si>
    <t>Kaes, Anton / Dimendberg, Edward / Jay, Martin</t>
  </si>
  <si>
    <t>Weimar and Now: German Cultural Criticism</t>
  </si>
  <si>
    <t>3</t>
  </si>
  <si>
    <t xml:space="preserve"> ARC005000 ARCHITECTURE / History / General; ART015030 ART / European; HIS010000 HISTORY / Europe / General; HIS036140 HISTORY / United States / State &amp; Local / West (AK, CA, CO, HI, ID, MT, NV, UT, WY); PER004000 PERFORMING ARTS / Film &amp; Video / General; PER010000 PERFORMING ARTS / Television / General; PHI019000 PHILOSOPHY / Political</t>
  </si>
  <si>
    <t>A laboratory for competing visions of modernity, the Weimar Republic (1918-1933) continues to haunt the imagination of the twentieth century. Its political and cultural lessons retain uncanny relevance for all who seek to understand the tensions and possibilities of our age. The Weimar Republic Sourcebook represents the most comprehensive documentation of Weimar culture, history, and politics assembled in any language. It invites a wide community of readers to discover the richness and complexity of the turbulent years in Germany before Hitler's rise to power.    Drawing from such primary sources as magazines, newspapers, manifestoes, and official documents (many unknown even to specialists and most never before available in English), this book challenges the traditional boundaries between politics, culture, and social life. Its thirty chapters explore Germany's complex relationship to democracy, ideologies of  reactionary modernism,  the rise of the  New Woman,  Bauhaus architecture, the impact of mass media, the literary life, the tradition of cabaret and urban entertainment, and the situation of Jews, intellectuals, and workers before and during the emergence of fascism.    While devoting much attention to the Republic's varied artistic and intellectual achievements (the Frankfurt School, political theater, twelve-tone music, cultural criticism, photomontage, and urban planning), the book is unique for its inclusion of many lesser-known materials on popular culture, consumerism, body culture, drugs, criminality, and sexuality it also contains a timetable of major political events, an extensive bibliography, and capsule biographies. This will be a major resource and reference work for students and scholars in history art architecture literature social and political thought and cultural, film, German, and women's studies.</t>
  </si>
  <si>
    <t>A Thirst for Empire</t>
  </si>
  <si>
    <t>How Tea Shaped the Modern World</t>
  </si>
  <si>
    <t>Rappaport, Erika</t>
  </si>
  <si>
    <t xml:space="preserve"> HIS008000 HISTORY / Asia / China; HIS015000 HISTORY / Europe / Great Britain / General; HIS017000 HISTORY / Asia / India &amp; South Asia; HIS037000 HISTORY / World; HIS054000 HISTORY / Social History</t>
  </si>
  <si>
    <t>How the global tea industry influenced the international economy and the rise of mass consumerismTea has been one of the most popular commodities in the world. Over centuries, profits from its growth and sales funded wars and fueled colonization, and its cultivation brought about massive changes—in land use, labor systems, market practices, and social hierarchies—the effects of which are with us even today. A Thirst for Empire takes a vast and in depth historical look at how men and women—through the tea industry in Europe, Asia, North America, and Africa—transformed global tastes and habits and in the process created our modern consumer society.As Erika Rappaport shows, between the seventeenth and twentieth centuries the boundaries of the tea industry and the British Empire overlapped but were never identical, and she highlights the economic, political, and cultural forces that enabled the British Empire to dominate—but never entirely control—the worldwide production, trade, and consumption of tea. Rappaport delves into how Europeans adopted, appropriated, and altered Chinese tea culture to build a widespread demand for tea in Britain and other global markets and a plantation-based economy in South Asia and Africa. Tea was among the earliest colonial industries in which merchants, planters, promoters, and retailers used imperial resources to pay for global advertising and political lobbying. The commercial model that tea inspired still exists and is vital for understanding how politics and publicity influence the international economy.An expansive and original global history of imperial tea, A Thirst for Empire demonstrates the ways that this fluid and powerful enterprise helped shape the contemporary world.</t>
  </si>
  <si>
    <t xml:space="preserve"> In this remarkable book covering several centuries and reaching across many continents, Erika Rappaport explores the production, marketing, and consumption of a simple plant and familiar commodity, one that people had to be taught to want. She demonstrates tea's key role shaping colonial and postcolonial worlds, consumerism, politics, and, above all, the cultural, trading, and power relations that made and unmade the British Empire. Ambitious analytical breadth, meticulously researched case studies, and evocative images combine to make this essential and compelling reading. —Geoffrey Crossick, University of LondonThe result of prodigious research and full of flavoursome detail, A Thirst for Empire will certainly stimulate.---John Keay, Literary ReviewThe book moves from the coffeehouses of London to the muggy plantations of Assam to the advertising firms of Madison Avenue, revealing the technologies and marketing techniques that were instrumental in achieving tea's global popularity. Along the way, Rappaport touches on the temperance movement, commodity chains, Americans’ famous dislike of tea, and the sociocultural sphere inhabited by the planter class in Southeast Asia, among many other topics. Exhaustively researched and winningly recounted.[Rappaport] tells with authority how tea and the culture of tea drinking has influenced the greater history of the British Empire and the British-influenced world beyond. . . . [Her] description of the ways in which tea has been marketed over the years is entirely absorbing.---Simon Winchester, New York Times Book ReviewMeticulously researched, [A Thirst for Empire] showcases materials from archives scattered across the globe to illustrate how one product's flow across borders was knitting the world together long before the term ‘globalization’ was coined. . . . Ms. Rappaport’s book is one of relevance to us all.---Jeffrey Wasserstrom, Wall Street Journal&lt;</t>
  </si>
  <si>
    <t>Erika Rappaport is professor of history at the University of California, Santa Barbara.  She is the author of Shopping for Pleasure: Women in the Making of London's West End (Princeton) and coeditor of Consuming Behaviors: Identities, Politics and Pleasure in Twentieth Century Britain (Bloomsbury).</t>
  </si>
  <si>
    <t>Collisions at the Crossroads</t>
  </si>
  <si>
    <t>How Place and Mobility Make Race</t>
  </si>
  <si>
    <t>Carpio, Genevieve</t>
  </si>
  <si>
    <t>53</t>
  </si>
  <si>
    <t xml:space="preserve"> HIS036140 HISTORY / United States / State &amp; Local / West (AK, CA, CO, HI, ID, MT, NV, UT, WY); HIS054000 HISTORY / Social History; SOC008000 SOCIAL SCIENCE / Ethnic Studies / General</t>
  </si>
  <si>
    <t>There are few places where mobility has shaped identity as widely as the American West, but some locations and populations sit at its major crossroads, maintaining control over place and mobility, labor and race. In&amp;#160Collisions at the Crossroads, Genevieve Carpio&amp;#160argues that mobility, both permission to move freely and prohibitions on movement, helped shape racial formation in the eastern suburbs of Los Angeles and the Inland Empire throughout the nineteenth and twentieth centuries. By examining policies and forces as different as historical societies, Indian boarding schools, bicycle ordinances, immigration policy, incarceration, traffic checkpoints, and Route 66 heritage, she shows how local authorities constructed a racial hierarchy by allowing some people to move freely while placing limits on the mobility of others. Highlighting the ways people of color have negotiated their place within these systems, Carpio reveals a compelling and perceptive analysis of spatial mobility through physical movement and residence. &amp;#160</t>
  </si>
  <si>
    <t>List of Illustrations Acknowledgments Introduction 1 &amp;bull The Rise of the Anglo Fantasy PastMobility, Memory, and Racial Hierarchies in Inland Southern California, 1870&amp;ndash1900 2 &amp;bull On the Move and Fixed in PlaceJapanese Immigrants in the Multiracial Citrus Belt, 1882&amp;ndash1920 3 &amp;bull From Mexican Settlers to Mexican Birds of PassageRelational Racial Formation, Citrus Labor, and Immigration Policy, 1914&amp;ndash1930 4 &amp;bull &amp;ldquoDel Fotingo Que Era Mio&amp;rdquoMexican and Dust Bowl Drivers in Metropolitan Los Angeles, 1930&amp;ndash1945 5 &amp;bull From Citrus Belt to Inland EmpireMobility vs. Retrenchment, 1945&amp;ndash1970 ConclusionThe Reemergence of the Anglo Fantasy Past Notes Bibliography Index</t>
  </si>
  <si>
    <t>CarpioGenevieve: Genevieve Carpio is Assistant Professor of Chicana and Chicano Studies at the University of California, Los Angeles.&amp;#160</t>
  </si>
  <si>
    <t>Old Norse Images of Women</t>
  </si>
  <si>
    <t>Jochens, Jenny</t>
  </si>
  <si>
    <t xml:space="preserve"> HIS037010 HISTORY / Medieval; SOC028000 SOCIAL SCIENCE / Women's Studies</t>
  </si>
  <si>
    <t>Working from the Poetic Edda, the Prose Edda, and Old Norse prose narratives and laws, Jenny Jochens argues for an underlying cultural continuum of a pagan pantheon and a set of heroic figures shared by the Germanic tribes in Europe, Britain, Scandinavia, and Iceland from A.D. 500 to 1500. Old Norse Images of Women explores the female half of this legacy, which involves images both divine and human. In a society marked by sharp gender divisions, women were frequently portrayed as one of four conventional types. The warrior woman was exemplified by the valkyrie, sheildmaiden, or maiden king. The wise woman was a prophetess or sorceress. The avenger is best seen in Gudrun, whose focus of revenge shifted from husband to brothers. Last, there were the whetters or inciters, who appear both in the Continental setting as Brynhildr and as ubiquitous figures in medieval Icelandic literature, ranging from Norwegian queens to humble milkmaids.</t>
  </si>
  <si>
    <t>PrefaceIntroduction1. The Germanic-Nordic ContinuumDIVINE IMAGES2. Ancient Female Figures3. The Classical Nordic Pantheon: Goddesses and GenderHUMAN IMAGES4. The Warrior Woman5. The Prophetess/Sorceress6. The Avenger7. The Whetter: Brynhildr8. The Nordic WhetterConclusionAppendix 1. Sources&amp;mdashLatin Evidence&amp;mdashRunes&amp;mdashNorthern Vernacular WritingAppendix 2. Historiography of Norse WomenAbbreviationsNotesBibliographyIndex</t>
  </si>
  <si>
    <t>African Dominion</t>
  </si>
  <si>
    <t>A New History of Empire in Early and Medieval West Africa</t>
  </si>
  <si>
    <t>Gomez, Michael</t>
  </si>
  <si>
    <t xml:space="preserve"> HIS001050 HISTORY / Africa / West; HIS037010 HISTORY / Medieval; HIS039000 HISTORY / Civilization; HIS054000 HISTORY / Social History; SOC048000 SOCIAL SCIENCE / Islamic Studies</t>
  </si>
  <si>
    <t>A groundbreaking history that puts early and medieval West Africa in a global contextPick up almost any book on early and medieval world history and empire, and where do you find West Africa? On the periphery. This pioneering book, the first on this period of the region’s history in a generation, tells a different story. Interweaving political and social history and drawing on a rich array of sources, including Arabic manuscripts, oral histories, and recent archaeological findings, Michael Gomez unveils a new vision of how categories of ethnicity, race, gender, and caste emerged in Africa and in global history more generally. Scholars have long held that such distinctions arose during the colonial period, but Gomez shows they developed much earlier.Focusing on the Savannah and Sahel region, Gomez traces the exchange of ideas and influences with North Africa and the Central Islamic Lands by way of merchants, scholars, and pilgrims. Islam’s growth in West Africa, in tandem with intensifying commerce that included slaves, resulted in a series of political experiments unique to the region, culminating in the rise of empire. A major preoccupation was the question of who could be legally enslaved, which together with other factors led to the construction of new ideas about ethnicity, race, gender, and caste—long before colonialism and the transatlantic slave trade.Telling a radically new story about early Africa in global history, African Dominion is set to be the standard work on the subject for many years to come.</t>
  </si>
  <si>
    <t xml:space="preserve"> African Dominion is a stunning achievement. It restores precolonial Africa to historical attention and places the continent—marked by intelligent leadership, sophisticated knowledge, vibrant trans-Saharan commerce, and the dynamic impact of Islam—at the center of a global world. Michael Gomez offers a flowing narrative of innovations between the tenth and sixteenth centuries, when Africa was ahead of many other places around the world, and he provides a new understanding of caste, race, slavery, ethnicity, and gender as they evolved centuries ago. Brilliant, fascinating, and original, this is a revolutionary book. —Toyin Falola, University of Texas at Austin A masterful account of early West African history, this authoritative book fills a major gap. It will long remain one of the most important works on—and be essential to debates about—precolonial West Africa. —Andreas Eckert, Humboldt University of Berlin In this brilliant book, Michael Gomez, one of the most accomplished historians of Africa, completely renews our understanding of the long, rich story of West Africa by focusing on the continuity between the great empires of Ghana, Mali, and Songhay. He has succeeded in reconciling the history of Africa with itself and its diasporas. —Boubacar Barry, University Cheikh Anta Diop, Dakar, Senegal[A] groundbreaking study of early and medieval West Africa. Utterly original and elegantly narrated, African Dominion provides a more complete, complex, and comparative picture of West Africa than previously available. It will have radical implications. —Mamadou Diouf, Columbia University</t>
  </si>
  <si>
    <t>Michael A. Gomez is the Silver Professor of History and Middle Eastern and Islamic Studies at New York University. His books include Black Crescent: African Muslims in the Americas Exchanging Our Country Marks: The Transformation of African Identities in the Colonial and Antebellum South Reversing Sail: A History of the African Diaspora and Pragmatism in the Age of Jihad: The Precolonial State of Bundu.</t>
  </si>
  <si>
    <t>The Frontline</t>
  </si>
  <si>
    <t>Essays on Ukraine’s Past and Present</t>
  </si>
  <si>
    <t>Plokhy, Serhii</t>
  </si>
  <si>
    <t>Harvard Series in Ukrainian Studies</t>
  </si>
  <si>
    <t>81</t>
  </si>
  <si>
    <t xml:space="preserve"> HIS010010 HISTORY / Europe / Eastern; HIS032000 HISTORY / Russia &amp; the Former Soviet Union; HIS037070 HISTORY / Modern / 20th Century</t>
  </si>
  <si>
    <t>The Frontline collects essays in a companion volume to Plokhy’s The Gates of Europe and Chernobyl. The essays present further analysis of key events in Ukrainian history, including Ukraine’s relations with Russia and the West, the Holodomor and World War II, the impact of Chernobyl, and Ukraine’s contribution to the collapse of the Soviet Union.</t>
  </si>
  <si>
    <t>CoverTable of ContentsAcknowledgmentsA Note on TransliterationPrefaceQuo Vadis Ukrainian History?COSSACK STOCKPlacing Ukraine on the Map of EuropeRussia and Ukraine: Did They Reunite in 1654?Hadiach 1658: The Origins of a MythThe Return of Ivan MazepaThe Red CenturyHow Russian Was the Russian Revolution?Killing by HungerMapping the Great FamineThe Call of BloodThe Battle for Eastern EuropeThe American DreamFAREWELL TO THE EMPIREThe Soviet CollapseChornobyl</t>
  </si>
  <si>
    <t>Exceptionally illuminating for the current moment…What emerges from some of these essays…is a powerful sense that Putin’s wantonly destructive delusions and machinations have had the unintended effect of helping to consolidate Ukraine as the unified and distinctive nation whose existence he flatly denies.-- Larry Wolff Times Literary Supplement</t>
  </si>
  <si>
    <t>Power and Time</t>
  </si>
  <si>
    <t>Temporalities in Conflict and the Making of History</t>
  </si>
  <si>
    <t>Edelstein, Dan / Geroulanos, Stefanos / Wheatley, Natasha</t>
  </si>
  <si>
    <t>University of Chicago Press</t>
  </si>
  <si>
    <t xml:space="preserve"> HIS000000 HISTORY / General; HIS016000 HISTORY / Historiography</t>
  </si>
  <si>
    <t>Time is the backdrop of historical inquiry, yet it is much more than a featureless setting for events. Different temporalities interact dynamically sometimes they coexist tensely, sometimes they clash violently. In this innovative volume, editors Dan Edelstein, Stefanos Geroulanos, and Natasha Wheatley bring together essays that challenge how we interpret history by focusing on the nexus of two concepts— “power” and “time”—as they manifest in a wide variety of case studies. Analyzing history, culture, politics, technology, law, art, and science, this engaging book shows how “temporal regimes” are constituted through the shaping of power in historically specific ways. Power and Time includes seventeen essays on a wide variety of subjects: human rights sovereignty Islamic, European, and Indian history slavery capitalism revolution the Supreme Court and even the Manson Family. Power and Time will be an agenda-setting volume, highlighting the work of some of the world’s most respected and innovative contemporary historians and posing fundamental questions for the craft of history.</t>
  </si>
  <si>
    <t>ContentsChronocenosis: An Introduction to Power and Time-Dan Edelstein, Stefanos Geroulanos, and Natasha WheatleyPart I. Temporal Pluralities in Conflict1. Legal Pluralism as Temporal Pluralism: Historical Rights, Legal Vitalism, and Non-Synchronous Sovereignty-Natasha Wheatley2. The Invention of the Muslim Golden Age: Universal History, the Arabs, Science, and Islam-Marwa Elshakry3. Rise and Fall of the Sattelzeit: The Geschichtliche Grundbegriffe and the Temporality of Totalitarianism and Genocide-Anson Rabinbach4. A Technofossil of the Anthropocene: Sliding Up and Down Temporal Scales with Plastic-Andrea WestermannPart II. Loops, Layers, Assemblages5. Long Divided Must Unite, Long United Must Divide: Dynasty, Histories, and the Orders of Time in China-Zvi Ben-Dor Benite6. The Temporal Assemblage of the Nazi New Man: The “Empty” Present, the Incipient Ruin, and the Apocalyptic Time of Lebensraum-Stefanos Geroulanos7. Prehistory and Posthistory: Apes, Caves, Bombs, and Time in Georges Bataille-Maria StavrinakiPart III. The Splintered Present&lt;div class='ch-level-2' class='start-page-223' class='sequence-1</t>
  </si>
  <si>
    <t>“What a gift this magnificent edited volume will be for those of us who have long sought to identify the implicit and violent ways in which power is garnered in battles over timing and time.With conceptual and empirical acuity, this is a volume that ‘harasses’ disciplinary strictures as it explodes the most revered canons.Moving from ‘multiple temporalities’ to conflictual ones is at the heart of this collective agenda, each author showing why such a conceptual and methodological movedisrupts the seamlessness of linear histories and are critical moves we need to make. Here is a volume of depth, creativity, and inspiration for those long obsessed with thinking time and temporalities and for those who have not broached how profoundly such thinking recalibrates our collective futures—both their dark diagnostics and enabling horizons.”— Ann Stoler, The New School“This exciting and wide-ranging collection explores a crucial nexus of modern life: how social-political visions and conceptions of time shape each other. Its dazzling collection of case studies brings to life political leaders, scientists, economists, activists, and jurists as the authors chart how the interaction between temporality and authority transformed life across the globe. With original research and fresh methodological insights, Power and Time is a vital contribution to our understanding of contemporary history.”— Udi Greenberg, Dartmouth College“In Power and Time, Edelstein, Geroulanos, and Wheatley have curated a constellation of essays that take up the fascinating and vexed relation between the history of time and the times of history. The essays provide incredible range but maintain a tight thematic focus through the analytical pairing of power and time. In doing so, they offer an original and comprehensive survey of temporal regimes and the reciprocal feedback loop between the nodes of power tha</t>
  </si>
  <si>
    <t>Dan Edelstein is the William H. Bonsall Professor of French and (by courtesy) professor of history at Stanford University. He is the author of The Terror of Natural Right, The Enlightenment, and On the Spirit of Rights, all published by the University of Chicago Press. Stefanos Geroulanos is professor of history at New York University. He is the author of Transparency in Postwar France and coauthor of The Human Body in the Age of Catastrophe, published by the University of Chicago Press. Natasha Wheatley is assistant professor of history at Princeton University.</t>
  </si>
  <si>
    <t>Contested Bodies</t>
  </si>
  <si>
    <t>Pregnancy, Childrearing, and Slavery in Jamaica</t>
  </si>
  <si>
    <t>Turner, Sasha</t>
  </si>
  <si>
    <t xml:space="preserve"> HIS041000 HISTORY / Caribbean &amp; West Indies / General</t>
  </si>
  <si>
    <t>It is often thought that slaveholders only began to show an interest in female slaves' reproductive health after the British government banned the importation of Africans into its West Indian colonies in 1807. However, as Sasha Turner shows in this illuminating study, for almost thirty years before the slave trade ended, Jamaican slaveholders and doctors adjusted slave women's labor, discipline, and health care to increase birth rates and ensure that infants lived to become adult workers. Although slaves' interests in healthy pregnancies and babies aligned with those of their masters, enslaved mothers, healers, family, and community members distrusted their owners' medicine and benevolence. Turner contends that the social bonds and cultural practices created around reproductive health care and childbirth challenged the economic purposes slaveholders gave to birthing and raising children.Through powerful stories that place the reader on the ground in plantation-era Jamaica, Contested Bodies reveals enslaved women's contrasting ideas about maternity and raising children, which put them at odds not only with their owners but sometimes with abolitionists and enslaved men. Turner argues that, as the source of new labor, these women created rituals, customs, and relationships around pregnancy, childbirth, and childrearing that enabled them at times to dictate the nature and pace of their work as well as their value. Drawing on a wide range of sources&amp;mdashincluding plantation records, abolitionist treatises, legislative documents, slave narratives, runaway advertisements, proslavery literature, and planter correspondence&amp;mdashContested Bodies yields a fresh account of how the end of the slave trade changed the bodily experiences of those still enslaved in Jamaica.</t>
  </si>
  <si>
    <t>Introduction. Transforming BodiesChapter 1. Conceiving Moral and Industrious Subjects: Women, Children, and AbolitionChapter 2.  The Best Ones Who Are Fit to Breed : The Quest for Biological ReproductionChapter 3. When Workers Become Mothers, Who Works? Motherhood, Labor, and PunishmentChapter 4.  Buckra Doctor No Do You No Good : Struggles over Maternal Health CareChapter 5.  Dead Before the Ninth Day : Struggles over Neonatal CareChapter 6. Mothers Know Best? Maternal Authority and Children's SurvivalChapter 7. Raising Hardworking Adults: Labor, Punishment, and Slave ChildhoodConclusion. Transforming SlaveryNotesSourcesIndexAcknowledgments</t>
  </si>
  <si>
    <t xml:space="preserve"> Contested Bodies is a path-breaking book, offering a new analysis of the impact of the end of the transatlantic slave trade on the actual persons of enslaved women and their children. It will become essential reading for those interested in the history of slavery, the history of women, and the history of the Atlantic. &amp;mdashKathleen M. Brown, University of Pennsylvania Contested Bodies will be required reading for those who wish to understand the intimate workings of slavery in the Atlantic world. It draws on meticulous archival research to reveal the everyday practices of reproduction among enslaved women in Jamaica, including pregnancy, birth, and the care of infants. Sasha Turner shows how, in the later period of slavery, planters' efforts to increase the numbers of children born to enslaved women along with abolitionists' attention to the exploitation of women's reproductive capacity, politicised all aspects of enslaved women's reproductive lives. Turner's work reveals the significance of struggles over reproduction not just as an aspect of women's experiences of slavery, but also as contests at the heart of the system of slavery as a whole. &amp;mdashDiana Paton, University of Edinburgh An original and timely intervention in the histories of slavery, gender, and labor. In arguing that reproduction played a crucial role across a number of political and social divides, Contested Bodies becomes an excellent window through which we can understand the economies (both moral and financial), culture, intimacies, protests, labor, and power in which the institution of slavery is imbricated. &amp;mdashJennifer L. Morgan, New York University [A] groundbreaking study . . . Contested Bodies succeeds in bringing together a number of competing historiographical trends. As a result, it offers a comprehensive picture of enslaved women's experiences. That said, the book is not just another monograph about Jamaican slavery o</t>
  </si>
  <si>
    <t>Sasha Turner teaches history at Quinnipiac University.</t>
  </si>
  <si>
    <t>A World Divided</t>
  </si>
  <si>
    <t>The Global Struggle for Human Rights in the Age of Nation-States</t>
  </si>
  <si>
    <t>Human Rights and Crimes against Humanity</t>
  </si>
  <si>
    <t>34</t>
  </si>
  <si>
    <t xml:space="preserve"> HIS037000 HISTORY / World; HIS037030 HISTORY / Modern / General; POL035010 POLITICAL SCIENCE / Human Rights; POL062000 POLITICAL SCIENCE / Geopolitics</t>
  </si>
  <si>
    <t>A global history of human rights in a world of nation-states that grant rights to some while denying them to othersOnce dominated by vast empires, the world is now divided into close to 200 independent countries with laws and constitutions proclaiming human rights—a transformation that suggests that nations and human rights inevitably developed together. But the reality is far more problematic, as Eric Weitz shows in this compelling global history of the fate of human rights in a world of nation-states.Through vivid histories drawn from virtually every continent, A World Divided describes how, since the eighteenth century, nationalists have struggled to establish their own states that grant human rights to some people. At the same time, they have excluded others through forced assimilation, ethnic cleansing, or even genocide. From Greek rebels, American settlers, and Brazilian abolitionists in the nineteenth century to anticolonial Africans and Zionists in the twentieth, nationalists have confronted the question: Who has the  right to have rights?  A World Divided tells these stories in colorful accounts focusing on people who were at the center of events. And it shows that rights are dynamic. Proclaimed originally for propertied white men, rights were quickly demanded by others, including black slaves, women, and American Indians.A World Divided also explains the origins of many of today's crises, from the existence of more than 65 million refugees and migrants to the growth of right-wing nationalism. The book argues that only the continual advance of international human rights will move us beyond the quandary of a world divided between those who have rights and those who don't.</t>
  </si>
  <si>
    <t xml:space="preserve"> A World Divided highlights the inherent contradiction of trying to uphold universal values of human dignity in an international order based on the sovereign equality of states. Weitz illustrates the struggle to protect the most vulnerable among us and provides inspiration and support to future generations of human rights defenders. —Juan E. Méndez, former UN Special Rapporteur on Torture In this magisterial and riveting work of global history, Weitz chronicles the gradual, uneven, and disputed emergence of contemporary norms of international human rights from the struggles between and within nation-states over the past two centuries. A World Divided is especially worth reading at a time when many countries are governed by leaders trying to reverse recent advances in the protection of rights. —Aryeh Neier, cofounder of Human Rights Watch By re-examining a wide range of events, places, and people, Eric Weitz illuminates the past and present in the global story of human rights. This is essential reading for activists, scholars, and everyone else interested in human rights. —Lynn Hunt, author of Inventing Human Rights If you can read, assign, or recommend only one book on the deep and conflictual history of human rights, it should be Eric Weitz's wide-ranging, evenhanded, and meticulously researched A World Divided. Weitz, one of the foremost historians of human rights and genocide, brings a lifetime of research to bear in this sweeping and accessible book. —Kathryn Sikkink, author of Evidence for Hope: Making Human Rights Work in the 21st Century In this eye-opening study, Eric Weitz contends that there is no separating the history of human rights from the liberating but exclusionary quests for citizenship and nationhood that have powered modern history—and which often turn violent. Needless to say, the pertinence of Weitz's lesson today is clear. —Samuel Moyn, author of Not Enough: Human</t>
  </si>
  <si>
    <t>Eric D. Weitz (1953–2021) was Distinguished Professor of History at City College and the Graduate Center, City University of New York. He was also the author of Weimar Germany: Promise and Tragedy, which was named a New York Times Book Review Editor’s Choice A Century of Genocide: Utopias of Race and Nation and Creating German Communism, 1890–1990: From Popular Protests to Socialist State (all Princeton).</t>
  </si>
  <si>
    <t>The Holocaust and the Nakba</t>
  </si>
  <si>
    <t>A New Grammar of Trauma and History</t>
  </si>
  <si>
    <t>Goldberg, Amos / Bashir, Bashir</t>
  </si>
  <si>
    <t>Religion, Culture, and Public Life</t>
  </si>
  <si>
    <t>39</t>
  </si>
  <si>
    <t xml:space="preserve"> HIS019000 HISTORY / Middle East / Israel &amp; Palestine; HIS043000 HISTORY / Holocaust; PHI019000 PHILOSOPHY / Political; POL059000 POLITICAL SCIENCE / World / Middle Eastern; SOC049000 SOCIAL SCIENCE / Jewish Studies</t>
  </si>
  <si>
    <t>In this groundbreaking book, leading Arab and Jewish intellectuals examine how and why the Holocaust and the Nakba are interlinked without blurring fundamental differences between them. While these two foundational tragedies are often discussed separately and in abstraction from the constitutive historical global contexts of nationalism and colonialism, The Holocaust and the Nakba explores the historical, political, and cultural intersections between them. The majority of the contributors argue that these intersections are embedded in cultural imaginations, colonial and asymmetrical power relations, realities, and structures. Focusing on them paves the way for a new political, historical, and moral grammar that enables a joint Arab-Jewish dwelling and supports historical reconciliation in Israel/Palestine.This book does not seek to draw a parallel or comparison between the Holocaust and Nakba or to merely inaugurate a “dialogue” between them. Instead, it searches for a new historical and political grammar for relating and narrating their complicated intersections. The book features prominent international contributors, including a foreword by Lebanese novelist Elias Khoury on the centrality of the Holocaust and Nakba in the essential struggle of humanity against racism, and an afterword by literary scholar Jacqueline Rose on the challenges and contributions of the linkage between the Holocaust and Nakba for power to shift and a world of justice and equality to be created between the two peoples. The Holocaust and the Nakba is the first extended and collective scholarly treatment in English of these two constitutive traumas together.</t>
  </si>
  <si>
    <t>Foreword: Elias KhouryIntroduction: The Holocaust and the Nakba: A  New Syntax of History, Memory, and Political Thought, by Bashir Bashir  and Amos GoldbergPart I. The Holocaust and the Nakba: Enabling Conditions to a New Historical and Political Syntax1.  Harbingers of Jewish and Palestinian Disasters: European Nation-State  Building and Its Toxic Legacies, 1912–1948, by Mark Levene2. Muslims (Shoah, Nakba), by Gil Anidjar3. Benjamin, the Holocaust, and the Question of Palestine, by Amnon Raz-Krakotzkin4. When Yaffa Met (J)Yaffa: Intersections Between the Holocaust and the Nakba in the Shadow of Zionism, by Honaida Ghanim5. Holocaust/Nakba and the Counterpublic of Memory, by Nadim KhouryPart II. The Holocaust and the Nakba: History and Counterhistory6. When Genya and Henryk Kowalski Challenged History–Jaffa, 1949: Between the Holocaust and the Nakba, by Alon Confino7.  A Bold Voice Raised Above the Raging Waves: Palestinian Intellectual  Najati Sidqi and His Battle with Nazi Doctrine at the Time of World War  II, by Mustafa Kabha8. What Does Exile Look Like? Transformations in the Linkage Between the Shoah and the Nakba, by Yochi Fischer9.  National Narratives of Suffering and Victimhood: Methods and Ethics of  Telling the Past as Personal Political History, by Omer BartovPart III. The Holocaust and the Nakba: The Deployment of Traumatic Signifiers10. Culture of Memory: The Holocaust and the Nakba Images in the Works of Lea Grundig and Abed Abdi, by Tal Ben-Zvi11. Ma’abara: Mizraḥim Between Shoah and Nakba, by Omri Ben-Yehuda12. From Revenge to Empathy: Abba Kovner from Jewish Destruction to Palestinian Destruction, by Hannan HeverPart IV. On Elias Khoury’s Children of the Ghetto: My Name Is Adam: Narrating the Nakba with the Holocaust13. Novel as Contrapuntal Reading: Elias Khoury’s Children of the Ghetto: My Name is Adam, by Refqa Abu-R</t>
  </si>
  <si>
    <t>Michael Rothberg, author of The Implicated Subject: Beyond Victims and Perpetrators:Rarely do scholarly works attain the moral and political significance of The Holocaust and the Nakba. Bashir and Goldberg’s essential volume brings together an international and interdisciplinary group of prominent thinkers to address one of the world’s thorniest problems: how to think through the conflicting narratives of Israelis and Palestinians about their respective traumatic experiences. Without flinching but with considerable nuance, the book offers a crucial ethical and political vision of binational coexistence premised on decolonization and mutual recognition.A. Dirk Moses, author of German Intellectuals and the Nazi Past:Of the many points of conflict in Israel-Palestine, none is as confounding as the intersecting claims of collective suffering. At once historical and normative, this landmark volume is the first to reprise the many ways in which the relationship between the Holocaust and Nakba have been imagined since the 1940s. The editors propose a bold, even revolutionary framework for relating these traumas that is a necessary provocation to entrenched patterns of memory.Gilbert Achcar, author of The Arabs and the Holocaust: The Arab-Israeli War of Narratives:Bringing together the Holocaust and the Nakba in a joint meditation is a taboo that this salutary book boldly breaks. In discussing the many ways in which the Palestinian Nakba and its Arab representation are intertwined with the Jewish Holocaust and its Israeli representation, it provides the reader with much to mull over at this climactic juncture in the relation between Israel and its Palestinian 'other.'Avraham Burg, former speaker of the Knesset, author of The Holocaust Is Over We Must Rise From its Ashes:The key to unlock the Israeli-Palestinian conflict is hiding in the field of psycho-politics. This book offers the readers a new courageous readin</t>
  </si>
  <si>
    <t>BashirBashir: Bashir Bashir (PhD, Political Theory, London School of Economics) is Senior Lecturer in the Department of Sociology, Political Science, and Communication at the Open University of Israel and a research fellow at the Van Leer Jerusalem Institute. He is the coeditor (with Goldberg) of The Holocaust and the Nakba: Memory, National Identity and Arab-Jewish Partnership (Van Leer, 2015 in Hebrew) and (with Will Kymlicka) of The Politics of Reconciliation in Multicultural Societies (Oxford, 2008).GoldbergAmos: Amos Goldberg (PhD, History, Hebrew University) is Senior Lecturer in Holocaust studies at the Hebrew University of Jerusalem. He is the author of (in Hebrew) Trauma in First Person: Diary Writing during the Holocaust (Ben Gurion University Press, 2012) and the coeditor (with Haim Hazan) of Marking Evil: Holocaust Memory in the Global Age (Bergahn, 2015).KhouryElias: Elias Khoury (PhD, Sociology and History, University of Paris) is Global Distinguished Professor of Middle Eastern and Islamic Studies at New York University. Better known as a literary critic and novelist, he has published 12 works of fiction, including Gate of the Sun (Picador, 2007), Broken Mirrors (Archipelago, 2016), and White Masks (Archipelago, 2010), four works of criticism, and three plays and has also served as Director and Editor-in-Chief of Mulhak, the weekly literary supplement of the An-Nahar Daily in Beirut.RoseJacqueline: Jacqueline Rose (PhD, Literature, University of London) is Professor of Humanities at the Birkbeck Institute for the Humanities. She is the author of many books, including The Haunting of Sylvia Plath (Virago, 2013), The Last Resistance (Verso, 2013), and The Question of Zion (Princeton, 2005).Abu-RemailehRefqa: Refqa Abu-Remaileh is currently an Alexander von Humboldt Postdoctoral Fellow affiliated with the Forum Transregionale Studien, Freie Universität Berlin,</t>
  </si>
  <si>
    <t>The Age of Hiroshima</t>
  </si>
  <si>
    <t>Gordin, Michael D. / Ikenberry, G. John</t>
  </si>
  <si>
    <t xml:space="preserve"> HIS021000 HISTORY / Asia / Japan; HIS027030 HISTORY / Military / Nuclear Warfare; HIS037070 HISTORY / Modern / 20th Century; POL011000 POLITICAL SCIENCE / International Relations / General; POL012000 POLITICAL SCIENCE / Security (National &amp; International); POL032000 POLITICAL SCIENCE / Essays</t>
  </si>
  <si>
    <t>On August 6, 1945, in the waning days of World War II, the United States dropped an atomic bomb on the Japanese city of Hiroshima. The city's destruction stands as a powerful symbol of nuclear annihilation, but it has also shaped how we think about war and peace, the past and the present, and science and ethics. The Age of Hiroshima traces these complex legacies, exploring how the meanings of Hiroshima have reverberated across the decades.</t>
  </si>
  <si>
    <t xml:space="preserve"> This impressively broad and richly interdisciplinary book explores the evolving legacies of Hiroshima across the globe and over time. It is essential reading for those who study our nuclear past, present, and future. —Elizabeth N. Saunders, Georgetown University The Age of Hiroshima is a unique and innovative collection of original articles that together brilliantly make the point that the atomic bombings of Hiroshima and Nagasaki created a new international order with new dangers and new ways of thinking. There is no better text to help students understand the profound influence of nuclear weapons on the global environment. It should be required reading in every history and political science curriculum. —Martin J. Sherwin, Pulitzer Prize–winning historian, author of A World Destroyed: Hiroshima and Its Legacies This important book deftly examines the wide range of meanings attached to the atomic destruction of Hiroshima in August 1945. Gordin and Ikenberry bring together some of the very best scholars writing about nuclear weapons and nuclear energy today. —Scott D. Sagan, author of The Limits of Safety: Organizations, Accidents, and Nuclear Weapons</t>
  </si>
  <si>
    <t>Michael D. Gordin, Princeton University, USA.</t>
  </si>
  <si>
    <t>Regimes of Historicity</t>
  </si>
  <si>
    <t>Presentism and Experiences of Time</t>
  </si>
  <si>
    <t>Hartog, François</t>
  </si>
  <si>
    <t>European Perspectives: A Series in Social Thought and Cultural Criticism</t>
  </si>
  <si>
    <t xml:space="preserve"> HIS016000 HISTORY / Historiography; HIS049000 HISTORY / Essays; LIT006000 LITERARY CRITICISM / Semiotics &amp; Theory</t>
  </si>
  <si>
    <t>François Hartog explores crucial moments of change in society's  regimes of historicity,  or its ways of relating to the past, present, and future. Inspired by Hannah Arendt, Reinhart Koselleck, and Paul Ricoeur, Hartog analyzes a broad range of texts, positioning The Odyssey as a work on the threshold of historical consciousness and contrasting it with an investigation of the anthropologist Marshall Sahlins's concept of  heroic history.  He tracks changing perspectives on time in Chateaubriand's Historical Essay and Travels in America and sets them alongside other writings from the French Revolution. He revisits the insights of the French Annales School and situates Pierre Nora's Realms of Memory within a history of heritage and today's presentism, from which he addresses Jonas's notion of our responsibility for the future. Our presentist present is by no means uniform or clear-cut, and it is experienced very differently depending on the position we occupy in society. We are caught up in global movement and accelerated flows, or else condemned to the life of casual workers, living from hand to mouth in a stagnant present, with no recognized past, and no real future either (since the temporality of plans and projects is inaccessible). The present is therefore experienced as emancipation or enclosure, and the perspective of the future is no longer reassuring, since it is perceived not as a promise, but as a threat. Hartog's resonant readings show us how the motor of history(-writing) has stalled and help us understand the contradictory qualities of our contemporary presentist relation to time.</t>
  </si>
  <si>
    <t>Presentism: Stopgap or New State?Introduction: Orders of Time and Regimes of HistoricityOrders of Time 11. Making History: Sahlins's Islands2. From Odysseus's Tears to Augustine's Meditations3. Chateaubriand, Between Old and New Regimes of HistoricityOrders of Time 24. Memory, History, and the Present5. Heritage and the PresentOur Doubly Indebted Present: The Reign of PresentismNotesIndex</t>
  </si>
  <si>
    <t>Regimes of Historicity should be required reading for anyone interested in the past, present, and future writing of history.François Hartog is perhaps the most important historian of historiography today.... Regimes of Historicity should be required reading for anyone interested in the past, present, and future writing of history.Robert Morrissey, University of Chicago:François Hartog's pioneering work on the concept of 'regimes of historicity' makes this book a must for scholars in both the social sciences and the humanities. A distinguished classical historian, Hartog uses specific, well-chosen examples to explain how understanding regimes of historicity will allow us to better understand the conditions of possibility for producing histories and, more generally, our own relationship to time.Lynn Hunt, University of California, Los Angeles:In a book that should be required reading for anyone interested in history's role in contemporary society, François Hartog shows how unexamined assumptions about the past shape our understandings of ourselves and our place in history.Samuel Moyn, Columbia University:Since his classic Mirror of Herodotus, François Hartog has emerged as the most significant theorist of history and chronicler of our changing relationship to our own past that France has produced. In this series of meditative chapters, he takes us from the Greeks to the present once more, emphasizing how the theory of history must move from diagnosing the modern gap between expectation and experience to confronting the exigency of historical crisis today. Hartog's reflections are valuable for all humanists.</t>
  </si>
  <si>
    <t>François Hartog is a professor at the École des hautes etudes en sciences sociales and holds the Chair of Ancient and Modern Historiography. He is the author of many works, including The Mirror of Herodotus: The Representation of the Other in the Writing of History and Croire en l'histoire.Saskia Brown is an experienced translator of French works in intellectual history, philosophy, legal theory, and art.</t>
  </si>
  <si>
    <t>Land of Wondrous Cold</t>
  </si>
  <si>
    <t>The Race to Discover Antarctica and Unlock the Secrets of Its Ice</t>
  </si>
  <si>
    <t>Wood, Gillen D’Arcy</t>
  </si>
  <si>
    <t xml:space="preserve"> HIS037060 HISTORY / Modern / 19th Century; SCI031000 SCIENCE / Earth Sciences / Geology; SCI034000 SCIENCE / History; SCI042000 SCIENCE / Earth Sciences / Meteorology &amp; Climatology</t>
  </si>
  <si>
    <t>A history of the first race to Antarctica that weaves the great polar discoveries of the nineteenth century with scientific breakthroughs of the modern eraAntarctica, the ice kingdom hosting the South Pole, looms large in the human imagination. The secrets of this vast frozen desert have long tempted explorers, but its brutal climate and glacial shores notoriously resist human intrusion. Land of Wondrous Cold tells a gripping story of the pioneer nineteenth-century voyages, when British, French, and American commanders raced to penetrate Antarctica’s glacial rim for unknown lands beyond. These intrepid Victorian explorers—James Ross, Dumont D’Urville, and Charles Wilkes—laid the foundation for our current understanding of Terra Australis Incognita.Today, the white continent poses new challenges, as scientists race to uncover Earth’s climate history recorded in the south polar ice and ocean floor, and to monitor the increasing instability of the Antarctic ice cap, which threatens inundation of coastal cities worldwide. Interweaving the breakthrough research of the modern Ocean Drilling Program with the dramatic discovery tales of their Victorian-era forerunners, Gillen D’Arcy Wood describes Antarctica’s role in a planetary drama of plate tectonics, climate change, and species evolution stretching back more than thirty million years. An original, multifaceted portrait of the polar continent emerges, illuminating our profound connection to Antarctica in its past, present, and future incarnations.A deep-time history of monumental scale, Land of Wondrous Cold brings the remotest of worlds within close reach—an Antarctica vital to both planetary history and human fortunes.</t>
  </si>
  <si>
    <t xml:space="preserve"> A historical account of Antarctic exploration during the mid- to late 1800s, Land of Wondrous Cold connects much of what the early explorers experienced with more recent scientific research. The perspectives offered by current scientific endeavors provide modern relevance to the explorers’ extraordinary efforts. Filled with numerous colorful descriptions and details, this is a rewarding book. —Robert Bindschadler, NASA Goddard Space Flight Center Weaving together paleoclimatology, a narrative of nineteenth-century exploration, and modern sensibilities, Land of Wondrous Cold fills a niche for the historically minded reader. Filled with evocative storytelling, this is a good book for a long cruise to Antarctica. —James R. Fleming, Colby College This highly readable book takes a set of nineteenth-century interrelated exploration voyages to Antarctica and juxtaposes their stories with one of contemporary scientific discovery. By looking at lesser-known expeditions alongside engaging and current scientific elements, Land of Wondrous Cold makes a significant contribution. —Michael Bentley, Durham University</t>
  </si>
  <si>
    <t>Gillen D’Arcy Wood is professor of environmental humanities at the University of Illinois, Urbana-Champaign, where he serves as associate director of the Institute for Sustainability, Energy, and the Environment. He is the author of Tambora: The Eruption that Changed the World (Princeton). Originally from Australia, he lives in Urbana, Illinois with his wife and two children.</t>
  </si>
  <si>
    <t>City of Saints</t>
  </si>
  <si>
    <t>Rebuilding Rome in the Early Middle Ages</t>
  </si>
  <si>
    <t>Maskarinec, Maya</t>
  </si>
  <si>
    <t xml:space="preserve"> HIS037010 HISTORY / Medieval; REL110000 RELIGION / Christianity / Saints &amp; Sainthood</t>
  </si>
  <si>
    <t>It was far from inevitable that Rome would emerge as the spiritual center of Western Christianity in the early Middle Ages. After the move of the Empire's capital to Constantinople in the fourth century and the Gothic Wars in the sixth century, Rome was gradually depleted physically, economically, and politically. How then, asks Maya Maskarinec, did this exhausted city, with limited Christian presence, transform over the course of the sixth through ninth centuries into a seemingly inexhaustible reservoir of sanctity?Conventional narratives explain the rise of Christian Rome as resulting from an increasingly powerful papacy. In City of Saints, Maskarinec looks outward, to examine how Rome interacted with the wider Mediterranean world in the Byzantine period. During the early Middle Ages, the city imported dozens of saints and their legends, naturalized them, and physically layered their cults onto the city's imperial and sacred topography. Maskarinec documents Rome's spectacular physical transformation, drawing on church architecture, frescoes, mosaics, inscriptions, Greek and Latin hagiographical texts, and less-studied documents that attest to the commemoration of these foreign saints. These sources reveal a vibrant plurality of voices&amp;mdashByzantine administrators, refugees, aristocrats, monks, pilgrims, and others&amp;mdashwho shaped a distinctly Roman version of Christianity. City of Saints extends its analysis to the end of the ninth century, when the city's ties to the Byzantine world weakened. Rome's political and economic orbits moved toward the Carolingian world, where the saints' cults circulated, valorizing Rome's burgeoning claims as a microcosm of the  universal  Christian church.</t>
  </si>
  <si>
    <t>IntroductionChapter 1. A City of SaintsChapter 2. Imperial Saints Triumphant in the Forum RomanumChapter 3. St. Caesarius on the Palatine: Enriching Rome by Imperial OrdersChapter 4. Miraculous Charity Along the Tiber's BanksChapter 5. Fashioning Saints for the Affluent on the Aventine HillChapter 6. Collectivities of Sanctity in Early Medieval RomeChapter 7. Carolingian Romes Outside of RomeChapter 8. A Universalizing Rome Through the Lens of Ado of VienneEpilogueAppendices1. Saints from Abroad Venerated in Rome, ca. 500-9002. Theodotus and S. Angelo in Pescheria3. The Translatio of St. Caesarius from Terracina to Rome4. The Spread of St. George's Cult5. An Early Medieval Diaconia Dedicated to St. Nicholas?6. The Passio of St. Boniface of TarsusNotesBibliographyIndex</t>
  </si>
  <si>
    <t xml:space="preserve"> City of Saints is an exceptional piece of scholarship, readable, even inviting. It might be the most important analysis of popular Christianity for the city of Rome in the early Middle Ages. &amp;mdashGeorge Demacopoulos, Fordham University Maya Maskarinec has done more than any author before her to explain why (and how) saints came to be inserted into and associated with particular places in Rome. It is rare to see a scholar with such a solid command of both the hagiographical literature and the most current scholarship on Roman archaeology, topography, and social history. &amp;mdashHendrik Dey, Hunter College</t>
  </si>
  <si>
    <t>Maya Maskarinec teaches history at the University of Southern California.</t>
  </si>
  <si>
    <t>Europe since 1989</t>
  </si>
  <si>
    <t>Ther, Philipp</t>
  </si>
  <si>
    <t xml:space="preserve"> HIS010000 HISTORY / Europe / General; HIS037070 HISTORY / Modern / 20th Century; HIS037080 HISTORY / Modern / 21st Century; HIS054000 HISTORY / Social History; SOC053000 SOCIAL SCIENCE / Regional Studies</t>
  </si>
  <si>
    <t>The year 1989 brought the fall of the Berlin Wall and the collapse of communism in Eastern Europe. It was also the year that the economic theories of Reagan, Thatcher, and the Chicago School achieved global dominance. And it was these neoliberal ideas that largely determined the course of the political, economic, and social changes that transformed Europe—both east and west—over the next quarter century. This award-winning book provides the first comprehensive history of post-1989 Europe.Philipp Ther—a firsthand witness to many of the transformations, from Czechoslovakia during the Velvet Revolution to postcommunist Poland and Ukraine—offers a sweeping narrative filled with vivid details and memorable stories. He describes how liberalization, deregulation, and privatization had catastrophic effects on former Soviet Bloc countries. He refutes the idea that this economic  shock therapy  was the basis of later growth, arguing that human capital and the “transformation from below” determined economic success or failure. Most important, he shows how the capitalist West's effort to reshape Eastern Europe in its own likeness ended up reshaping Western Europe as well, in part by accelerating the pace and scope of neoliberal reforms in the West, particularly in reunified Germany. Finally, bringing the story up to the present, Ther compares events in Eastern and Southern Europe leading up to and following the 2008–9 global financial crisis.A compelling and often-surprising account of how the new order of the New Europe was wrought from the chaotic aftermath of the Cold War, this is essential reading for understanding Europe today.</t>
  </si>
  <si>
    <t>The all round general essence of what is written . . . makes for more than robust reading. Not to mention, profound common sense. . . . [An] exceedingly well-researched book.---David Marx, David Marx Book ReviewsGroundbreaking . . . and beautifully written.A very sobering read.---Yuval Levin, National Review This is a great and original book. It offers keen personal observations of a wide range of European countries across several tumultuous decades, and brings forward new facts and perspectives. It will remain the history of the European transition from communism to capitalism for many years to come. —Mitchell A. Orenstein, University of Pennsylvania A compelling history. —Bookseller Buyer's Guide Philipp Ther provides a richly detailed history of postcommunist Europe, employing key comparisons enhanced by wonderful personal knowledge of many locations. At a time when the public seems finally ready to question the neoliberal orthodoxy of the past few decades, Ther's narrative offers some major evidence. —Charles S. Maier, Harvard University[Ther's] central thesis demands serious consideration. He argues that a ‘neoliberal train,' put on track in Margaret Thatcher's Britain and Ronald Reagan's United States, began ‘to cross Europe in 1989.' He says he uses neoliberalism ‘as a neutral, analytical term,' and rightly distinguishes between its intellectual history and the specific social and political circumstances of its implementation.---Timothy Garton Ash, New York Review of Books This book features a lively and imaginative intellect on every page. But Philipp Ther's erudition is also extraordinary he ranges with authority over the entirety of Europe in prose that sparkles and flows effortlessly. Europe since 1989 provokes, informs, and entertains, and there is not a dull moment in the entire book. —John Connelly, University of California, BerkeleyEye-opening.</t>
  </si>
  <si>
    <t>Philipp Ther is professor of Central European history and director of the Institute of European History at the University of Vienna.</t>
  </si>
  <si>
    <t>American Empire</t>
  </si>
  <si>
    <t>A Global History</t>
  </si>
  <si>
    <t>Hopkins, A. G.</t>
  </si>
  <si>
    <t>25</t>
  </si>
  <si>
    <t xml:space="preserve"> HIS010000 HISTORY / Europe / General; HIS031000 HISTORY / Revolutionary; HIS036000 HISTORY / United States / General; HIS036020 HISTORY / United States / Colonial Period (1600-1775); HIS037000 HISTORY / World; HIS037030 HISTORY / Modern / General</t>
  </si>
  <si>
    <t>A new history of the United States that turns American exceptionalism on its headAmerican Empire is a panoramic work of scholarship that presents a bold new global perspective on the history of the United States. Drawing on his expertise in economic history and the imperial histories of Britain and Europe, A. G. Hopkins takes readers from the colonial era to today to show how, far from diverging, the United States and Western Europe followed similar trajectories throughout this long period, and how America’s dependency on Britain and Europe extended much later into the nineteenth century than previously understood.In a sweeping narrative spanning three centuries, Hopkins describes how the revolt of the mainland colonies was the product of a crisis that afflicted the imperial states of Europe generally, and how the history of the American republic between 1783 and 1865 was a response not to the termination of British influence but to its continued expansion. He traces how the creation of a U.S. industrial nation-state after the Civil War paralleled developments in Western Europe, fostered similar destabilizing influences, and found an outlet in imperialism through the acquisition of an insular empire in the Caribbean and Pacific. The period of colonial rule that followed reflected the history of the European empires in its ideological justifications, economic relations, and administrative principles. After 1945, a profound shift in the character of globalization brought the age of the great territorial empires to an end.American Empire goes beyond the myth of American exceptionalism to place the United States within the wider context of the global historical forces that shaped the Western empires and the world.</t>
  </si>
  <si>
    <t xml:space="preserve"> One of the great British historians of our time reinterprets U.S. history from a truly global perspective, showing how the formation and international rise of the United States was entwined with processes of imperial expansion and global integration. This is a game-changing book that reveals as never before how the United States has fit into global patterns of historical change and development. American Empire is required reading for anyone interested in how we have arrived at our present state of international instability. —Jay Sexton, author of The Monroe Doctrine: Empire and Nation in Nineteenth-Century AmericaHopkins is a master of storytelling on a grand scale, and the narrative abounds with moments--the little known life story of Harry Washington, one of George Washington’s slaves the siege of British-occupied Kut, Iraq, in 1915--that resonate across the centuries. . . . This is a good book.A doggedly detailed history of imperial America, beginning before the establishment of the republic and continuing to the present. . . . A definitive account of a complex subject that's hard to pin down. Compelling, provocative, and learned. This book is a stunning and sophisticated reevaluation of the American empire. Hopkins tells an old story in a truly new way—American history will never be the same again. —Jeremi Suri, author of The Impossible Presidency: The Rise and Fall of America's Highest OfficeMr. Hopkins deserves credit for tackling so vast and demanding a subject.---Aram Bakshian Jr., Washington Times Hopkins has written a remarkable, learned work that makes its central point well and provides numerous leads for future scholarship. He argues that American empire can be understood only within the dynamics of globalization and worldwide imperial formation and contestation. American Empire is likely to become a standard book in U.S. and world history. —Ian Tyrrell, author of Crisis of t</t>
  </si>
  <si>
    <t>A. G. Hopkins is Emeritus Smuts Professor of Commonwealth History at the University of Cambridge and former Walter Prescott Webb Chair in History at the University of Texas at Austin. His books include Global History: Interactions between the Universal and the Local Globalization in World History British Imperialism, 1688–2015 and An Economic History of West Africa. He lives in Cambridge, England.</t>
  </si>
  <si>
    <t>The Chinese Must Go</t>
  </si>
  <si>
    <t>Violence, Exclusion, and the Making of the Alien in America</t>
  </si>
  <si>
    <t>Lew-Williams, Beth</t>
  </si>
  <si>
    <t xml:space="preserve"> HIS036040 HISTORY / United States / 19th Century; LAW032000 LAW / Emigration &amp; Immigration; POL070000 POLITICAL SCIENCE / Public Policy / Immigration; SOC031000 SOCIAL SCIENCE / Discrimination &amp; Race Relations; SOC043000 SOCIAL SCIENCE / Ethnic Studies / Asian American Studies; SOC070000 SOCIAL SCIENCE / Race &amp; Ethnic Relations</t>
  </si>
  <si>
    <t>The American West erupted in anti-Chinese violence in 1885. Following the massacre of Chinese miners in Wyoming Territory, communities throughout California and the Pacific Northwest harassed, assaulted, and expelled thousands of Chinese immigrants. Beth Lew-Williams shows how American immigration policies incited this violence and how the violence, in turn, provoked new exclusionary policies. Ultimately, Lew-Williams argues, Chinese expulsion and exclusion produced the concept of the “alien” in modern America.The Chinese Must Go begins in the 1850s, before federal border control established strict divisions between citizens and aliens. Across decades of felling trees and laying tracks in the American West, Chinese workers faced escalating racial conflict and unrest. In response, Congress passed the Chinese Restriction Act of 1882 and made its first attempt to bar immigrants based on race and class. When this unprecedented experiment in federal border control failed to slow Chinese migration, vigilantes attempted to take the matter into their own hands. Fearing the spread of mob violence, U.S. policymakers redoubled their efforts to keep the Chinese out, overhauling U.S. immigration law and transforming diplomatic relations with China.By locating the origins of the modern American alien in this violent era, Lew-Williams recasts the significance of Chinese exclusion in U.S. history. As The Chinese Must Go makes clear, anti-Chinese law and violence continues to have consequences for today’s immigrants. The present resurgence of xenophobia builds mightily upon past fears of the “heathen Chinaman.”</t>
  </si>
  <si>
    <t>CoverTitle PageCopyrightDedicationContentsIntroduction.The Violence of ExclusionPART1: ​Restriction1. The Chinese Question2. Experiments in RestrictionPART2: ​Violence3. The Banished4. The People5. The LoyalPART3: ​Exclusion6. The Exclusion Consensus7. Afterlives under ExclusionEpilogue. The Modern American AlienAppendix A. Sites of Anti-Chinese Expulsions and Attempted Expulsions, 1885–1887Appendix B. Chinese Immigration to the United States, 1850–1904Abbreviations&lt;div class='ch-level-1' class='start-page-259' class='seq</t>
  </si>
  <si>
    <t>With scrupulous research and conceptual boldness, Lew-Williams applies the nuances of a ‘scalar’ lens to contrast anti-Chinese campaigns at local, regional, and national levels, producing a social history that significantly remakes the well-established chronology of Chinese exclusion by highlighting the role of anti-Chinese violence and vigilantism in advancing immigration controls on the Chinese from goals of restriction to exclusion.', Madeline Y. Hsu, author of Asian American History: A Very Short Introduction'The Chinese Must Go presents a powerful argument about racial violence that could not be more timely. It shows why nineteenth-century pogroms against the Chinese in the American West resonate today. White nationalists targeted Chinese immigrants as threats to their homes and jobs and blamed the American government for failing to seal the borders.', Richard White, author of The Republic for Which It Stands: The United States during Reconstruction and the Gilded Age, 1865–1896'Moving seamlessly from the local to the international, The Chinese Must Go offers a riveting, beautifully written new account of Chinese exclusion, one that foregrounds Chinese voices and experiences. A timely and important contribution to our understanding of immigration and the border.', Karl Jacoby, Columbia University</t>
  </si>
  <si>
    <t>Lew-WilliamsBeth: Beth Lew-Williams is Assistant Professor of History at Princeton University.</t>
  </si>
  <si>
    <t>Nomadic Cultures in the Mega-Structure of the Eurasian World</t>
  </si>
  <si>
    <t>Chernykh, Evgenij N.</t>
  </si>
  <si>
    <t>Savinetskaya, Irina / Hommel, Peter N.</t>
  </si>
  <si>
    <t>Academic Studies Press</t>
  </si>
  <si>
    <t xml:space="preserve"> HIS010000 HISTORY / Europe / General; HIS039000 HISTORY / Civilization; SOC002010 SOCIAL SCIENCE / Anthropology / Cultural &amp; Social; SOC003000 SOCIAL SCIENCE / Archaeology</t>
  </si>
  <si>
    <t>Two major dividing lines have formed the megastructure of Eurasia, determining the historical epochs of the continent’s peoples. The first, vertical (longitudinal) line has separated East and West since the Paleolithic Age. The East was dominated by Mongol peoples speaking Sino -Tibetan, Manchu-Tungus, and Altaic languages. The Caucasoid peoples of the West spoke mostly Indo-European, Semite, and Finno-Ugric languages. The second line divided the continent horizontally (by latitude) into North and South. This division was closely connected with the Eurasian Steppe Belt. To the north of it lay the world of hunter-gatherers and fishermen. To the south, settled agriculture was dominant. The Steppe Belt itself was the domain of pastoralists, the nomadic and semi-nomadic herders. These lines converged at the entrance to the Great Silk Road. With the swift development of horse domestication and horseback riding, the nomads moved—from the Early Metal Age (500–400 BCE) to Genghis Khan's and the Genghisid’s Great Empire (1200–1400 CE)—to the forefront of Eurasian history as their world became increasingly involved in dramatic and sometimes tragic relationships with their southern neighbors. This book focuses on the tangle of problems in these nomadic peoples’ history.</t>
  </si>
  <si>
    <t>Introduction A Tragic Century . . . “Every Earth Zone . . .” Earth . . . the Progenitor of all Things Part I. The Steppe Belt in the Mega-Structure of the Eurasian World Chapter 1. The Formation of the Eurasian World Structure and Mega-Structure in Eurasian Geoecology Culture and Subsistence Strategy The Long Road to a Continental Mega-Structure Four Continental “Enclaves” Chapter 2. Transitions from North to South: Geoecology, Subsistence and the Eurasian Steppe Belt North–South, East–West The Geoecological “Cake” of Eurasia Differences between the Domains The Geoecology of the Eurasian Steppe Belt The West-Eurasian Steppe and Its Borders The Dzungarian Gate and Mongolian Mountain Steppe Arabian Desert Plateaus The Domain of Nomadic Culture Chapter 3. Transitions from East to West: Across the Layers of the Eurasian Geoecology The East in Eurocentric Perspective Dividing Lines and Defining Borders: The Mountains between East and West The Line between Asia and Europe West and East Beyond the Geoecological Framework Anthropology Linguistics Ideological Systems Part II. The Archaeology of Nomadic Cultures Chapter 4. Archaeology and History: Sources of Difference Archaeology and History: Pre-Literate and Literate Understanding Differences in Method and Approach Interpreting Archaeological Sources The Complexity of Burial Structures Archaeologists as the Denizens of the Afterworld The “Mongolian Syndrome” of Nomadic Cultures Chapter 5. “Gifts” from the Nomads: Pastoral Contributions to World History Self-Perception and the Perception of Others Perception of the Steppe Nomads Horse Riding Monotheism Mounds and Mausoleums The “Bridge” between East and West The Tides of Cultural Influence Chapter 6. Nomadic Cultures in the Early Metal Age: Archaeological Time, Technology, and Territory The Duration of Archaeological Time</t>
  </si>
  <si>
    <t>Ayse Dietrich, Middle East Technical University, International Journal of Russian Studies Issue no. 6, Jan 2017:Chernykh’s work has a number ofqualities that make it a valuable addition to the histories of Eurasia. …Every chapter is more extensively illustrated than any other history of Eurasiawith color photographs, drawings, maps and charts that make the complexinformation in that chapter extremely clear. … In short, for anyone,student or scholar, with an interest in the history of Eurasia and its place inworld history this is a valuable work that can be highly recommended.This impressive volume aims to connect the past and present of nomadic Eurasia. The author, a renowned expert in paleometalurgy and radiocarbon dating, expands his scope to Eurasian nomadic lifestyles and to their role in human history. ... Written from the perspective of an experienced and distinguished Russian scholar, it is highly inspirational and well-equipped with photos, maps, and graphs in full color. ... I recommend this volume to anyone interested in an evidence-oriented study of Eurasian nomadism, in its comparative potential, and in the perspectives of further research.</t>
  </si>
  <si>
    <t>Evgenij N. Chernykh is a Russian archaeologist. A Corresponding Member of the Russian Academy of Sciences, he is the Head of the Laboratory of the Scientific Methods of the Institute of Archaeology of the Russian Academy of Sciences in Moscow. Professor Chernykh is the author of more than 400 scholarly publications primarily focusing on the scientific methodology in archaeological studies the development of metallurgy in the ancient cultures of Eurasia the economic structure of ancient Eurasian world.</t>
  </si>
  <si>
    <t>The Congress of Vienna</t>
  </si>
  <si>
    <t>Power and Politics after Napoleon</t>
  </si>
  <si>
    <t>Vick, Brian E.</t>
  </si>
  <si>
    <t xml:space="preserve"> HIS010000 HISTORY / Europe / General; HIS037060 HISTORY / Modern / 19th Century</t>
  </si>
  <si>
    <t>Historians have dismissed the pageantry of the Vienna Congress as window dressing when compared with the serious maneuverings of sovereigns and statesmen. By seeing these two dimensions as interconnected, Brian Vick reveals how one of the most important diplomatic summits in history managed to redraw the map of Europe and the international system.</t>
  </si>
  <si>
    <t>ContentsIntroductionChapter 1. Peace and Power in DisplayChapter 2. Selling the CongressChapter 3. Salon NetworksChapter 4. Negotiating ReligionChapter 5. Europe in the Wider WorldChapter 6. Between Reaction and ReformChapter 7. Poland, Saxony, and the Crucible of DiplomacyConclusionNotesAcknowledgmentsIndex</t>
  </si>
  <si>
    <t>An impressive book that will challenge traditional accounts of the Congress of Vienna. Vick’s approach is original, his writing is lucid and elegant, and his arguments are cogent and persuasive. By focusing on the political culture of the Congress—from public festivals to the role of women—he has reinvigorated the study of one of the great milestones of European diplomatic history.-- Tim Blanning, University of CambridgeA new and intriguing interpretation of one of the major events of nineteenth-century Europe. Vick expands and transforms our view of the Congress of Vienna and, more broadly, of the history of European diplomacy. Written with both clarity and grace, this book will be read by all historians of modern Europe.-- Jonathan Sperber, University of MissouriThe public culture of diplomacy is the central focus of this valuable work on the Congress of Vienna…This is a thoughtful and significant study that will be of wide-ranging importance for our understanding of early 19th-century Europe.-- Jeremy Black Times Higher EducationVick sets out to explore the congress as a public event and to trace its path to consensus. He shows that it involved more than cynical negotiations behind closed doors.-- William Anthony Hay Wall Street JournalVick’s serious, thoroughly researched reappraisal…acts as a healthy corrective to emotion-driven detractors of the Congress.-- Aram Bakshian Jr. Washington Times</t>
  </si>
  <si>
    <t>VickBrian E.: Brian E. Vick is Associate Professor of History at Emory University.</t>
  </si>
  <si>
    <t>A Knight's Own Book of Chivalry</t>
  </si>
  <si>
    <t>Charny, Geoffroi de</t>
  </si>
  <si>
    <t>On the great influence of a valiant lord:  The companions, who see that good warriors are honored by the great lords for their prowess, become more determined to attain this level of prowess. On the lady who sees her knight honored:  All of this makes the noble lady rejoice greatly within herself at the fact that she has set her mind and heart on loving and helping to make such a good knight or good man-at-arms. On the worthiest amusements:  The best pastime of all is to be often in good company, far from unworthy men and from unworthy activities from which no good can come. Enter the real world of knights and their code of ethics and behavior. Read how an aspiring knight of the fourteenth century would conduct himself and learn what he would have needed to know when traveling, fighting, appearing in court, and engaging fellow knights.Composed at the height of the Hundred Years War by Geoffroi de Charny, one of the most respected knights of his age, A Knight's Own Book of Chivalry was designed as a guide for members of the Company of the Star, an order created by Jean II of France in 1352 to rival the English Order of the Garter.This is the most authentic and complete manual on the day-to-day life of the knight that has survived the centuries, and this edition contains a specially commissioned introduction from historian Richard W. Kaeuper that gives the history of both the book and its author, who, among his other achievements, was the original owner of the Shroud of Turin.</t>
  </si>
  <si>
    <t xml:space="preserve"> Kaeuper and Kennedy have done scholars a tremendous service in their publication of the excellent 1996 edition. . . . This slimmed-down version now provides teachers of chivalry, warfare, and gender with an excellent resource for the classroom. &amp;mdashThe Medieval Review Of exceptional interest for the light shed on the ethos, style, and tastes of the secular aristocracy of the later Middle Ages. Charny's book offers an exploration and explanation of the values and proper manner of life for Christian knights and men at arms by someone who was a knight himself. . . . A real boon to the historian. &amp;mdashLondon Review of Books</t>
  </si>
  <si>
    <t>Geoffroi de Charny (1304?-56) was considered the quintessential knight of his age by his contemporaries. He was killed at the Battle of Poitiers. Richard W. Kaeuper is Professor of History at the University of Rochester. He is the author of a number of books, including Chivalry and Violence in Medieval Europe. Elspeth Kennedy is Sometime Fellow at St. Hilda's College, Oxford University.</t>
  </si>
  <si>
    <t>Gender and the Politics of History</t>
  </si>
  <si>
    <t>Scott, Joan Wallach</t>
  </si>
  <si>
    <t>Gender and Culture</t>
  </si>
  <si>
    <t xml:space="preserve"> HIS058000 HISTORY / Women </t>
  </si>
  <si>
    <t>A collection of articles on the themes of gender and history, which attempts to articulate the nature of the connection between the two. It focuses on the variable and contradictory meanings attributed to sexual difference and the political processes by which those meanings are developed and contested.</t>
  </si>
  <si>
    <t>In Asian Waters</t>
  </si>
  <si>
    <t>Oceanic Worlds from Yemen to Yokohama</t>
  </si>
  <si>
    <t>Tagliacozzo, Eric</t>
  </si>
  <si>
    <t xml:space="preserve"> BUS023000 BUSINESS &amp; ECONOMICS / Economic History; HIS001020 HISTORY / Africa / East; HIS003000 HISTORY / Asia / General; HIS017000 HISTORY / Asia / India &amp; South Asia; HIS057000 HISTORY / Maritime History &amp; Piracy </t>
  </si>
  <si>
    <t>A sweeping account of how the sea routes of Asia have transformed a vast expanse of the globe over the past five hundred years, powerfully shaping the modern worldIn the centuries leading up to our own, the volume of traffic across Asian sea routes—an area stretching from East Africa and the Middle East to Japan—grew dramatically, eventually making them the busiest in the world. The result was a massive circulation of people, commodities, religion, culture, technology, and ideas. In this book, Eric Tagliacozzo chronicles how the seas and oceans of Asia have shaped the history of the largest continent for the past half millennium, leaving an indelible mark on the modern world in the process.Paying special attention to migration, trade, the environment, and cities, In Asian Waters examines the long history of contact between China and East Africa the spread of Hinduism and Buddhism across the Bay of Bengal and the intertwined histories of Islam and Christianity in the Philippines. The book illustrates how India became central to the spice trade how the Indian Ocean became a “British lake” between the seventeenth and nineteenth centuries and how lighthouses and sea mapping played important roles in imperialism. The volume ends by asking what may happen if China comes to rule the waves of Asia, as Britain once did.A novel account showing how Asian history can be seen as a whole when seen from the water, In Asian Waters presents a voyage into a past that is still alive in the present.</t>
  </si>
  <si>
    <t>“Drawing on years of travel, many archives, and countless dockside conversations, Eric Tagliacozzo’s masterpiece shows how the connected past of maritime Asia has shaped our world. This is an epic yet intimate history of Asia’s seas: alive with the drama of port cities, and told with grace and empathy by a natural storyteller.”—Sunil Amrith, author of Unruly Waters: How Rains, Rivers, Coasts, and Seas Have Shaped Asia’s History</t>
  </si>
  <si>
    <t>Eric Tagliacozzo is the John Stambaugh Professor of History at Cornell University. His many books include Secret Trades, Porous Borders: Smuggling and States along a Southeast Asian Frontier, 1865–1915 and The Longest Journey: Southeast Asians and the Pilgrimage to Mecca.</t>
  </si>
  <si>
    <t>Documenting Individual Identity</t>
  </si>
  <si>
    <t>The Development of State Practices in the Modern World</t>
  </si>
  <si>
    <t>Torpey, John / Caplan, Jane</t>
  </si>
  <si>
    <t xml:space="preserve"> HIS037070 HISTORY / Modern / 20th Century</t>
  </si>
  <si>
    <t>This book addresses one of the least studied yet most pervasive aspects of modern life--the techniques and mechanisms by which official agencies certify individual identity. From passports and identity cards to labor registration and alien documentation, from fingerprinting to much-debated contemporary issues such as DNA-typing, body surveillance, and the catastrophic results of colonial-era identity documentation in postcolonial Rwanda, Documenting Individual Identity offers the most comprehensive historical overview of this fascinating topic ever published. The nineteen essays in this volume represent the collaborative effort of historians, sociologists, historians of science, political scientists, economists, and specialists in international relations. Together they cover a period from the emergence of systematic practices of written identification in early modern Europe through to the present day, and a geographic range that includes Europe, the Soviet Union, North and South America, and Africa. While the book is attuned to the nefarious possibilities of states' increasing capacity to identify individuals, it recognizes that these same techniques also certify citizens' eligibility for significant positive rights, such as welfare benefits and voting. Unprecedented in subject and scope, Documenting Individual Identity promises to shape a whole new field of research that crosses disciplinary boundaries and is of broad public and academic significance. In addition to the editors, the contributors are Valentin Groebner, Gérard Noiriel, Charles Steinwedel, Marc Garcelon, Jon Agar, Martine Kaluszynski, Peter Becker, Anne Joseph, Kristin Ruggiero, Andrea Geselle, Andreas Fahrmeier, Leo Lucassen, Pamela Sankar, David Lyon, Gary Marx, Dita Vogel, and Timothy Longman.</t>
  </si>
  <si>
    <t>This collection of essays examines the ways in which official agencies have sought to certify the identities of individuals throughout history, from the development of paper bureaucracy in Renaissance Italy and France and the subsequent invention of national citizenship, to the census and the development of police practices including warrants and fingerprinting. Intriguing points abound.---Steven Poole, The GuardianThe essays are uniformly rigorous, well-written, and fascinating.---Barbara Cruikshank, American Journal of Sociology</t>
  </si>
  <si>
    <t>Jane Caplan is Marjorie Walter Goodhart Professor of European History at Bryn Mawr College. Her most recent publications include the collections Written on the Body: The Tattoo in European and American History (Princeton) and Nazism, Fascism, and the Working Class: Essays by Tim Mason. John Torpey is Associate Professor of Sociology and European Studies at the University of British Columbia in Vancouver.  He is the author of The Invention of the Passport: Surveillance, Citizenship, and the State and Intellectuals, Socialism, and Dissent: The East German Opposition and Its Legacy.</t>
  </si>
  <si>
    <t>Capitalism</t>
  </si>
  <si>
    <t>Kocka, Jürgen</t>
  </si>
  <si>
    <t xml:space="preserve"> BUS023000 BUSINESS &amp; ECONOMICS / Economic History; HIS000000 HISTORY / General; HIS037000 HISTORY / World</t>
  </si>
  <si>
    <t>In this authoritative and accessible book, one of the world's most renowned historians provides a concise and comprehensive history of capitalism within a global perspective from its medieval origins to the 2008 financial crisis and beyond. From early commercial capitalism in the Arab world, China, and Europe, to nineteenth- and twentieth-century industrialization, to today’s globalized financial capitalism, Jürgen Kocka offers an unmatched account of capitalism, one that weighs its great achievements against its great costs, crises, and failures. Based on intensive research, the book puts the rise of capitalist economies in social, political, and cultural context, and shows how their current problems and foreseeable future are connected to a long history.Sweeping in scope, the book describes how capitalist expansion was connected to colonialism how industrialism brought unprecedented innovation, growth, and prosperity but also increasing inequality and how managerialism, financialization, and globalization later changed the face of capitalism. The book also addresses the idea of capitalism in the work of thinkers such as Marx, Weber, and Schumpeter, and chronicles how criticism of capitalism is as old as capitalism itself, fed by its persistent contradictions and recurrent emergencies.Authoritative and accessible, Capitalism is an enlightening account of a force that has shaped the modern world like few others.</t>
  </si>
  <si>
    <t xml:space="preserve"> Jürgen Kocka is one of the most distinguished European historians of his generation and his books are always significant events. This compact book has all of his virtues: it's extremely clear and conceptually tight as well as very succinct. —Geoff Eley, University of MichiganFor anyone interested in a scholarly overview of the history of capitalism, Jurgen Kocka's short history is a terrific starting point.---Christopher McKenna, World History ConnectedA brief and lively overview which is likely to attract a wide readership. . . . Entertaining and informative, it will prove useful and reassuring to many who are troubled by the onset of the capitalist crisis in 2008 but who are still wedded to the system.---Henry Heller, Labour-Le TravailJürgen Kocka is one of the most well known experts in the field of European History and like his previous books this compact book has all of his virtues: it's extremely clear and conceptually tight as well as very succinct.---Stephen Darori, Israel Book Review‘Capitalism' is a commonly used term that resists simple definition or straightforward history. Kocka adds lucidity and erudition in this excellent overview. . . . [B]road in its intellectual sweep, covering a range of social science disciplines and well informed by the literature in both economic and social history. . . . [Capitalism] provides a paradigm of what a short history of an important concept should accomplish.One of Choice&amp;#39s Outstanding Academic Titles for 2016 Capitalism is a terrifically valuable book, distinguished by its breadth of learning, clarity, and concision. Its description and analysis are combined with a surety of judgment based on Kocka's long contemplation of the subject. —Jerry Z. Muller, Catholic University of AmericaExcellent. . . . The book is clearly the outcome of great intellectual investment and application of a vast range of in-depth knowledg</t>
  </si>
  <si>
    <t>Jürgen Kocka is a permanent fellow at Humboldt University of Berlin and former president of the WZB Berlin Social Science Center. In 2011, he received the Holberg Prize, one of the most prestigious awards in the scholarly world.</t>
  </si>
  <si>
    <t>The Royal Inscriptions of Sargon II, King of Assyria (721–705 BC)</t>
  </si>
  <si>
    <t>Frame, Grant</t>
  </si>
  <si>
    <t>Royal Inscriptions of the Neo-Assyrian Period</t>
  </si>
  <si>
    <t>2</t>
  </si>
  <si>
    <t>Penn State University Press</t>
  </si>
  <si>
    <t xml:space="preserve"> FOR033000 FOREIGN LANGUAGE STUDY / Ancient Languages (see also Latin); HIS002000 HISTORY / Ancient / General; HIS026020 HISTORY / Middle East / Iran</t>
  </si>
  <si>
    <t>The Neo-Assyrian king Sargon II was one of the most important and famous rulers of ancient Mesopotamia. In this volume of critically important ancient documents, Grant Frame presents reliable, updated editions of Sargon´s approximately 130 historical inscriptions, as well as several from his wife, his brother, and other high officials.Beginning with a thorough introduction to the reign of Sargon II and an overview of the previous scholarship on his inscriptions, this modern scholarly edition contains the entire extant corpus. It presents more than 130 inscriptions, preserved on stone wall slabs from his palace, paving slabs, colossi, steles, prisms, cylinders, bricks, metal, and other objects, along with brief introductions, commentaries, comprehensive bibliographies, accurate transliterations, and elegant English translations of the Akkadian texts. This monumental work is complemented by more than two dozen photographs of the inscribed objects indices of museum and excavation numbers, selected publications, and proper names and translations of relevant passages from several other Akkadian texts, including chronicles and king lists.Informed by advances in the study of the Akkadian language and featuring more than twice as many texts as previous editions of Sargon II´s inscriptions, this will be the editio princeps for Assyriologists and students of the Sargonic inscriptions for decades to come.</t>
  </si>
  <si>
    <t>FrameGrant: Grant Frame is Professor Emeritus of Assyriology at the University of Pennsylvania, Curator of the Penn Museum´s Babylonian Collection, former Director of the Center for Antient Studies at the University of Pennsylvania, and the founder of the Royal Inscriptions of the Neo-Assyrian Period Project. He is the author, editor, or coeditor of numerous books, including A Common Cultural Heritage: Studies on Mesopotamia and the Biblical World in Honor of Barry L. Eichler and Ur in the Twenty-First Century CE: Proceedings of the 62nd Rencontre Assyriologique Internationale at Philadelphia July 11&amp;ndash15, 2016, both of which are available from Eisenbrauns.</t>
  </si>
  <si>
    <t>Gendering the Master Narrative</t>
  </si>
  <si>
    <t>Women and Power in the Middle Ages</t>
  </si>
  <si>
    <t>Kowaleski, Maryanne / Erler, Mary C.</t>
  </si>
  <si>
    <t xml:space="preserve"> HIS037010 HISTORY / Medieval; HIS058000 HISTORY / Women ; LIT011000 LITERARY CRITICISM / Medieval</t>
  </si>
  <si>
    <t>Gendering the Master Narrative asks whether a female tradition of power might have existed distinct from the male one, and how such a tradition might have been transmitted. It describes women's progress toward power as a push-pull movement, showing...</t>
  </si>
  <si>
    <t xml:space="preserve"> Interdisciplinary essays on the exercise and transmission of female power in medieval society. Conrad Leyser, University of Manchester: By entitling this collection Gendering the Master Narrative, editors Mary C. Erler and Maryanne Kowaleski intend to prepare readers for the fact that the essays supplement the story of men's access to and wielding of power in European Middle Ages with the story of women's. </t>
  </si>
  <si>
    <t>ErlerMary C.: Mary C. Erler is Professor of English at Fordham University.KowaleskiMaryanne: Maryanne Kowaleski is Professor of History at Fordham University.</t>
  </si>
  <si>
    <t>The Greater East Asia Co-Prosperity Sphere</t>
  </si>
  <si>
    <t>When Total Empire Met Total War</t>
  </si>
  <si>
    <t>Yellen, Jeremy A.</t>
  </si>
  <si>
    <t>Studies of the Weatherhead East Asian Institute, Columbia University</t>
  </si>
  <si>
    <t xml:space="preserve"> HIS021000 HISTORY / Asia / Japan; HIS027360 HISTORY / Wars &amp; Conflicts / World War II / Eastern Front; POL047000 POLITICAL SCIENCE / Imperialism</t>
  </si>
  <si>
    <t>In The Greater East Asia Co-Prosperity Sphere, Jeremy Yellen exposes the history, politics, and intrigue that characterized the era when Japan's  total empire  met the total war of World War II. He illuminates the ways in which the imperial center and its individual colonies understood the concept of the Sphere, offering two sometimes competing, sometimes complementary, and always intertwined visions—one from Japan, the other from Burma and the Philippines.Yellen argues that, from 1940 to 1945, the Greater East Asia Co-Prosperity Sphere epitomized two concurrent wars for Asia's future: the first was for a new type of empire in Asia, and the second was a political war, waged by nationalist elites in the colonial capitals of Rangoon and Manila. Exploring Japanese visions for international order in the face of an ever-changing geopolitical situation, The Greater East Asia Co-Prosperity Sphere explores wartime Japan's desire to shape and control its imperial future while its colonies attempted to do the same. At Japan's zenith as an imperial power, the Sphere represented a plan for regional domination by the end of the war, it had been recast as the epitome of cooperative internationalism. In the end, the Sphere could not survive wartime defeat, and Yellen's lucidly written account reveals much about the desires of Japan as an imperial and colonial power, as well as the ways in which the subdued colonies in Burma and the Philippines jockeyed for agency and a say in the future of the region.</t>
  </si>
  <si>
    <t xml:space="preserve">Michael A. Barnhart, author of Japan and the World since 1868: The research foundation of this book is splendid. Yellen's familiarity of very recent work, especially by Japanese scholars, is impressive. His work in primary archives is deep and broad. Frederick R. Dickinson, author of World War I and the Triumph of a New Japan, 1919-1930: A fascinating new study of Japanese decision-making during the Pacific War. Based on research in archives from seven countries and print media in five capitals, it gives ample voice to Japanese subject peoples, offering a powerful corrective to the standard dismissal of colonial leaders as mere 'collaborators.' E. Bruce Reynolds, editor of Japan in the Fascist Era: There is no comparable study in the English language. Yellen's readable approach makes this book an excellent teaching tool for courses on the Pacific War. It will also appeal to general readers interested in learning more about Japan's challenge to the Western Powers. </t>
  </si>
  <si>
    <t>YellenJeremy A.: Jeremy A. Yellen is Assistant Professor in the Department of Japanese Studies at the Chinese University of Hong Kong.</t>
  </si>
  <si>
    <t>Katrina</t>
  </si>
  <si>
    <t>A History, 1915–2015</t>
  </si>
  <si>
    <t>Horowitz, Andy</t>
  </si>
  <si>
    <t xml:space="preserve"> HIS036060 HISTORY / United States / 20th Century; HIS036120 HISTORY / United States / State &amp; Local / South (AL, AR, FL, GA, KY, LA, MS, NC, SC, TN, VA, WV); POL002000 POLITICAL SCIENCE / Public Policy / City Planning &amp; Urban Development; SOC040000 SOCIAL SCIENCE / Disasters &amp; Disaster Relief</t>
  </si>
  <si>
    <t>The Katrina disaster was not a weather event of summer 2005. It was a disaster a century in the making, a product of lessons learned from previous floods, corporate and government decision making, and the political economy of the United States at large. New Orleans’s history is America’s history, and Katrina represents America’s possible future.</t>
  </si>
  <si>
    <t>CoverTitle PageCopyrightContentsIntroductionPART I1. How to Sink New Orleans: Controlling Floods, Oil, and States’ Rights, 1927–19652. Help!: Hurricane Betsy and the Politics of Disaster in the Lower Ninth Ward, 1965–19673. The New New Orleans: Louisiana Grows and Shrinks, 1967–2005PART II4. Do You Know What It Means to Miss New Orleans?: Hurricane Katrina, August–September 20055. Rebuilding the Land of Dreams: 2005–2015Epilogue:The End of Empire, LouisianaNotesAcknowledgmentsIndex</t>
  </si>
  <si>
    <t>The main thrust of Horowitz’s account is to make us understand Katrina—the civic calamity, not the storm itself—as a consequence of decades of bad decisions by humans, not an unanticipated caprice of nature…He leaves readers with a strong sense that it’s only a matter of time before there is a similar disaster in New Orleans, and that, in whatever lull there is between now and then, things aren’t great.-- Nicholas Lemann New YorkerBrilliant…If you want to read only one book to better understand why people in positions of power in government and industry do so little to address climate change, even with wildfires burning and ice caps melting and extinctions becoming a daily occurrence, this is the one… Horowitz shows—patiently and damningly—how the decisions made by Louisiana’s political and business elite systematically rendered the region vulnerable to disaster.-- Scott W. Stern Los Angeles Review of BooksEasily the best book on the subject since Douglas Brinkley’s 2006 The Great Deluge: Hurricane Katrina, New Orleans, and the Mississippi Gulf Coast…The fact that Katrina’s impact fell disproportionately on poor Louisianans raises a host of issues that Horowitz addresses better than any previous narrative history of the catastrophe.-- Steve Donoghue Christian Science MonitorHorowitz does a masterful job of describing the public and private engineering projects that made possible real estate construction, oil exploration, and other forms of economic expansion in New Orleans during the twentieth century, building fortunes for a few while putting thousands in the path of the next big storm… Disasters have the power to reveal who we are, what we value, what we’re willing—and unwilling—to protect.-- Eric Klinenberg New York Review of BooksHorowitz is engrossed by the stark imbalance that pandering to the powerful industries of shipping and oil and gas has produced between ‘private pro</t>
  </si>
  <si>
    <t>The Politics of Anti-Westernism in Asia</t>
  </si>
  <si>
    <t>Visions of World Order in Pan-Islamic and Pan-Asian Thought</t>
  </si>
  <si>
    <t>Aydin, Cemil</t>
  </si>
  <si>
    <t xml:space="preserve"> HIS003000 HISTORY / Asia / General; HIS026000 HISTORY / Middle East / General; POL011000 POLITICAL SCIENCE / International Relations / General; POL031000 POLITICAL SCIENCE / Political Ideologies / Nationalism &amp; Patriotism</t>
  </si>
  <si>
    <t>In this rich intellectual history, Cemil Aydin challenges the notion that anti-Westernism in the Muslim world is a political and religious reaction to the liberal and democratic values of the West. Nor is anti-Westernism a natural response to Western imperialism. Instead, by focusing on the agency and achievements of non-Western intellectuals, Aydin demonstrates that modern anti-Western discourse grew out of the legitimacy crisis of a single, Eurocentric global polity in the age of high imperialism.Aydin compares Ottoman Pan-Islamic and Japanese Pan-Asian visions of world order from the middle of the nineteenth century to the end of World War II. He looks at when the idea of a universal  West  first took root in the minds of Asian intellectuals and reformers and how it became essential in criticizing the West for violating its own  standards of civilization.  Aydin also illustrates why these anti-Western visions contributed to the decolonization process and considers their influence on the international relations of both the Ottoman and Japanese Empires during WWI and WWII. The Politics of Anti-Westernism in Asia offers a rare, global perspective on how religious tradition and the experience of European colonialism interacted with Muslim and non-Muslim discontent with globalization, the international order, and modernization. Aydin's approach reveals the epistemological limitations of Orientalist knowledge categories, especially the idea of Eastern and Western civilizations, and the way in which these limitations have shaped not only the contradictions and political complicities of anti-Western discourses but also contemporary interpretations of anti-Western trends. In moving beyond essentialist readings of this history, Aydin provides a fresh understanding of the history of contemporary anti-Americanism as well as the ongoing struggle to establish a legitimate and inclusive international society.</t>
  </si>
  <si>
    <t>Aydin convincingly demonstrates that the evolution of anti-Westernisms cannot be divorced from non-Western intellectual and political engagement with concepts, ideals and values originating in Western modernity.Michael Farquhar:...an impressive work.Michael Facius:Aydin's book offers a thorough and nuanced portrayal of Pan-Asian and Pan-Islamic thought.The Politics of Anti-Westernism in Asia should become required reading.Sven Saaler:Required reading for anyone researching the history of anti-Western ideology in Asia.Lucian W. Pye:[Aydin] has a sure grasp of what is fundamental and what is merely of the moment.John Voll, professor of Islamic history and associate director of the Prince Alwaleed bin Talal Center for Muslim-Christian Understanding, Georgetown University:Cemil Aydin presents a profound analysis of anti-Westernism that transcends simplistic polemics about 'why they hate us' and offers a significant contribution to understanding intercultural relations in the modern era. Combining expertise in Middle Eastern and Asian studies, Aydin joins a clear global perspective with an in-depth historical study. The result is a comprehensive understanding of one of the major themes of modern global affairs.Richard A. Falk, Albert G. Milbank Professor of International Law and Practice, emeritus, and emeritus professor of politics and international affairs, Princeton University:Cemil Aydin has written a fascinating book of exceptional scholarly quality. It explores elegantly, with impressive learning, the responses of Japanese and Ottoman civilizations to the West in the period 1880 to 1945. This study in the history of ideas is surprisingly relevant to such current concerns as 'the clash of civilizations' and 'the future of world order.'Matthew Connelly, associate professor of history, Columbia University:This volume is a rich intellectual history revealing the fascinating ways in which Pan-Islamism and Pan-As</t>
  </si>
  <si>
    <t>Cemil Aydin studied at Boiazici University, Istanbul University, and the University of Tokyo before receiving his Ph.D. from Harvard University. He was an Academy Scholar at the Harvard Academy for International and Area Studies (2002-2004) and is currently an assistant professor of history at the University of North Carolina-Charlotte.</t>
  </si>
  <si>
    <t>Racisms</t>
  </si>
  <si>
    <t>From the Crusades to the Twentieth Century</t>
  </si>
  <si>
    <t>Bethencourt, Francisco</t>
  </si>
  <si>
    <t>Racisms is the first comprehensive history of racism, from the Crusades to the twentieth century. Demonstrating that there is not one continuous tradition of racism, Francisco Bethencourt shows that racism preceded any theories of race and must be viewed within the prism and context of social hierarchies and local conditions. In this richly illustrated book, Bethencourt argues that in its various aspects, all racism has been triggered by political projects monopolizing specific economic and social resources.Racisms focuses on the Western world, but opens comparative views on ethnic discrimination and segregation in Asia and Africa. Bethencourt looks at different forms of racism, and explores instances of enslavement, forced migration, and ethnic cleansing, while analyzing how practices of discrimination and segregation were defended.This is a major interdisciplinary work that moves away from ideas of linear or innate racism and recasts our understanding of interethnic relations.</t>
  </si>
  <si>
    <t>For those who are already working on racism, or who are at the very least acquainted with it, the book should prove a very useful tool in locating specific work within a larger historical landscape. It serves as a very strong call to open one's historical horizons, both temporally and geographically, which can only improve one's work. In this sense, Racisms is well worth reading. It represents a welcome contribution to the growing body of work on the topic by debunking some very persistent myths about it.---Philippe-Andre Rodriguez, Oxonian ReviewTo understand what fuelled such racist ideologies and practices, I can think of no better book than Francisco Bethencourt's Racisms. It is an ambitious, bold project. . . . Bethencourt addresses the 'scientific' turn in racial classification systems. There is a vast literature on the ideas of influential men such as . . . Charles Darwin and many others. However, Bethencourt's summary is the clearest and most sophisticated to date. . . . [An] impressive book.---Joanna Bourke, New StatesmanFrancisco Bethencourt's Racisms could not be more timely . . . Bethencourt's incisive analysis ought to be compulsory reading in the think tanks, chanceries and ministries of the developed world.---Maria Misra, Prospect There will probably never be a consensus about the origins, nature, chronology, and future of racism. Now, however, thanks to Francisco Bethencourt's brave, reflective, provocative, painstaking, and searching history, the problems are clearer than ever before, and the continuing debates will be immeasurably better informed. —Felipe Fernández-Armesto, author of 1492: The Year the World BeganThis is a richly illustrated work--in terms of both historical material and visual images--that creates an interesting departure for further enquiry into a deeply challenging subject.---Shu Cao, International AffairsNo short review can</t>
  </si>
  <si>
    <t>Francisco Bethencourt is the Charles Boxer Professor of History at King's College London, and the author of The Inquisition: A Global History, 1478–1834.</t>
  </si>
  <si>
    <t>The Enchantments of Mammon</t>
  </si>
  <si>
    <t>How Capitalism Became the Religion of Modernity</t>
  </si>
  <si>
    <t>McCarraher, Eugene</t>
  </si>
  <si>
    <t xml:space="preserve"> BUS077000 BUSINESS &amp; ECONOMICS / Corporate &amp; Business History; HIS036000 HISTORY / United States / General; POL042060 POLITICAL SCIENCE / Political Ideologies / Capitalism; REL051000 RELIGION / Philosophy; REL067080 RELIGION / Christian Theology / History</t>
  </si>
  <si>
    <t>Eugene McCarraher challenges the conventional view of capitalism as a force for disenchantment. From Puritan and evangelical valorizations of profit to the heavenly Fordist city, the mystically animated corporation, and the deification of the market, capitalism has hijacked our intrinsic longing for divinity, laying hold to our souls.</t>
  </si>
  <si>
    <t>CoverTitle PageCopyrightDedicationEpigraphsContentsPrologue&amp;#0&amp;#0&amp;#0&amp;#0&amp;#0&amp;#0&amp;#0&amp;#0&amp;#0&amp;#0&amp;#0&amp;#0&amp;#0&amp;#0&amp;#0Part One. The Dearest Freshness Deep Down Things: Capitalist Enchantment in Europe, 1600–19141. About His Business: The Medieval Sacramental Economy, the Protestant Theology of “Improvement,” and the Emergence of Capitalist Enchantment2. The God among Commodities: Christian Political Economy, Marx on Fetishism, and the Power of Money in Bourgeois Society3. The Poetry of the Past: Romantic Anticapitalism and the Sacramental ImaginationPart Two. A Hundred Dollars, a Hundred Devils: Mammon in America, 1492–18704. Errand into the Marketplace: The Puritan Covenant Theology of Capitalism5. The Righteous Friends of Mammon: Evangelicals, Mormons, Slaveholders, and the Proprietary Dispensation6. Glows and Glories and Final Illustriousness: Transcendentalism, the Religion of the Slaves, a</t>
  </si>
  <si>
    <t>Extraordinary…Like MacIntyre, McCarraher both recognizes and detests capitalism’s spoliations of creation and disintegration of communities, and casts a fond, forlorn eye toward the possibility of restoring a rationality of genuine human life…A majestic achievement. It will enjoy a long posterity…It is a work of great moral and spiritual intelligence, and one that invites contemplation about things we can’t afford not to care about deeply.-- David Bentley Hart Commonweal[A] monumental labor of love…There have been marvelous studies of contemporary capitalism published in recent years…But this is an extraordinary work of intellectual history as well as a scholarly tour de force, a bracing polemic, and a work of Christian prophecy…It is beautifully written and a magnificent read…McCarraher challenges more than 200 years of post-Enlightenment assumptions about the way we live and work…This mammoth portrait of the religious longings at the heart of secular materialism carries a bleak message: 20th-century fantasies of the world as one global business have been realized…Refreshingly original and splendidly pulled off.-- The ObserverMcCarraher’s book is more brilliant, more capacious, and more entertaining, page by page, than his most ardent fans dared hope. The magnitude of his accomplishment—an account of American capitalism as a religion that begins in early modernity and extends to the present, an analysis that goes far beyond the loose versions of this argument we’ve seen before (Economists are like clergy! The Fed is like a church!) and rewrites American intellectual history as it does so—will stun even skeptical readers…It is a wonder, an enchantment on a world that has so forgotten itself as to think enchantments rare.-- Philip Christman Christian CenturyA monumental, scholarly but also readable survey of how the champions of capitalism, their acolytes and foot soldiers—over and over, and with conspicuo</t>
  </si>
  <si>
    <t>The Loss of Hindustan</t>
  </si>
  <si>
    <t>The Invention of India</t>
  </si>
  <si>
    <t>Asif, Manan Ahmed</t>
  </si>
  <si>
    <t xml:space="preserve"> HIS017000 HISTORY / Asia / India &amp; South Asia; POL010000 POLITICAL SCIENCE / History &amp; Theory; POL045000 POLITICAL SCIENCE / Colonialism &amp; Post-Colonialism; POL054000 POLITICAL SCIENCE / World / Asian</t>
  </si>
  <si>
    <t>The Indian subcontinent was once known as Hindustan, a multicultural region with a cohesive political identity. Manan Ahmed Asif explores the abandonment of this pluralism under European influence, such that a place once understood as the home of all faiths is now considered—locally and abroad—the land of the Hindus.</t>
  </si>
  <si>
    <t>CoverTitle PageCopyrightDedicationContentsNote on Transliteration and Translation&amp;#0&amp;#0&amp;#0&amp;#0&amp;#0&amp;#0&amp;#0&amp;#0&amp;#0&amp;#0&amp;#0&amp;#0&amp;#0&amp;#0&amp;#0&amp;#0&amp;#0&amp;#0&amp;#0&amp;#0&amp;#0&amp;#0&amp;#0&amp;#0&amp;#0&amp;#0&amp;#0&amp;#0&amp;#0&amp;#0&amp;#0&amp;#0&amp;#0&amp;#0&amp;#0&amp;#0&amp;#0&amp;#0&amp;#0&amp;#0&amp;#0&amp;#0&amp;#0&amp;#0&amp;#0&amp;#01. Introduction: The End of Hindustan2. The Question of Hindustan3. An Archive for Hindustan4. The Places in Hindustan5. The Peoples in Hindustan6. A History for Hindustan7. AfterwordNotes&amp;#0&amp;#0&amp;#0&amp;#0&amp;#0&amp;#0&amp;#0&amp;#0&amp;#0&amp;#0&amp;#0&amp;#0Bibliography&amp;#0&amp;#0&amp;#0&amp;#0&amp;#0&amp;#0&amp;#0&amp;#0&amp;#0&amp;#0&amp;#0&amp;#0&amp;#0&amp;#0&amp;#0&amp;#0&amp;#0&amp;#0&amp;#0Acknowledgments&amp;#0&amp;#0&amp;#0&amp;#0&amp;#0&amp;#0&amp;#0&amp;#0&amp;#0&amp;#0&amp;#0&amp;#0&amp;#0&amp;#0&amp;#0&amp;#0&amp;#0&amp;#0&amp;#0&amp;#0&amp;#0&amp;#0Index&amp;#0&amp;#0&amp;#0&amp;#0&amp;#0&amp;#0&amp;#0&amp;#0&amp;#0&amp;#0&amp;#0&amp;#0</t>
  </si>
  <si>
    <t>Asif surveys the damage inflicted on the Indian subcontinent by British colonial historiography, with its ideas of immutable religious divisions. Must read!-- Amitav GhoshIn this remarkable and pathbreaking book, Manan Ahmed Asif peels back layer after layer of the colonial histories of Hindustan. The result is a radical rethink of colonial historiography and a compelling argument for the reassessment of the historical traditions of Hindustan.-- Mahmood Mamdani, author of Neither Settler nor NativeThe Loss of Hindustan takes us far beyond critiques of majoritarian nationalisms buttressed by colonial epistemology and reintroduces us to alternative histories of India that once circulated globally. Manan Ahmed Asif has given us nothing short of a master class in the ethics of history writing, illuminating the path to a South Asian future free of intercommunal prejudice and the oppression of minorities.-- Cemil Aydin, author of The Idea of the Muslim WorldA sharp, gripping book. Asif eloquently revitalizes Firishta’s Hindustan while also uncovering the colonial epistemologies that sought to efface it. The Loss of Hindustan is at once a reflection on a place imagined, remembered, and forgotten and a powerful affirmation of the historian’s task in our present world.-- Supriya Gandhi, author of The Emperor Who Never WasHow has the great Indo-Islamic tradition of history-writing been used and misused, bowdlerized or simply effaced, in more recent times? Manan Ahmed Asif delves deep into this question by focusing on the legacy of the important Deccani historian Muhammad Qasim Firishta, a contemporary of Akbar and Jahangir. This is a significant contribution to intellectual history, as well as to the long-term political and cultural history of South Asia.-- Sanjay Subrahmanyam, author of Europe’s India[A] remarkable book…Asif’s a</t>
  </si>
  <si>
    <t>In the Shadow of Slavery</t>
  </si>
  <si>
    <t>Africa’s Botanical Legacy in the Atlantic World</t>
  </si>
  <si>
    <t>Carney, Judith</t>
  </si>
  <si>
    <t xml:space="preserve"> HIS001000 HISTORY / Africa / General; NAT011000 NATURE / Environmental Conservation &amp; Protection; SCI030000 SCIENCE / Earth Sciences / Geography</t>
  </si>
  <si>
    <t>The transatlantic slave trade forced millions of Africans into bondage. Until the early nineteenth century, African slaves came to the Americas in greater numbers than Europeans. In the Shadow of Slavery  provides a startling new assessment of the Atlantic slave trade and upends conventional wisdom by shifting attention from the crops slaves were forced to produce to the foods they planted for their own nourishment. Many familiar foods—millet, sorghum, coffee, okra, watermelon, and the  Asian  long bean, for example—are native to Africa, while commercial products such as Coca Cola, Worcestershire Sauce, and Palmolive Soap rely on African plants that were brought to the Americas on slave ships as provisions, medicines, cordage, and bedding. In this exciting, original, and groundbreaking book, Judith A. Carney and Richard Nicholas Rosomoff draw on archaeological records, oral histories, and the accounts of slave ship captains to show how slaves' food plots— botanical gardens of the dispossessed —became the incubators of African survival in the Americas and Africanized the foodways of plantation societies.</t>
  </si>
  <si>
    <t>LIST OF ILLUSTRATIONS ACKNOWLEDGMENTS&amp;#160 Introduction&amp;#160 1 / Food and the African Past&amp;#160 2 / African Plants on the Move&amp;#160 3 / African Food Crops and the Guinea Trade&amp;#160 4 / African Food and the Atlantic Crossing&amp;#160 5 / Maroon Subsistence Strategies&amp;#160 6 / The Africanization of Plantation Food Systems&amp;#160 7 / Botanical Gardens of the Dispossessed&amp;#160 8 / Guinea´s Plants and European Empire&amp;#160 9 / African Animals and Grasses in the NewWorld Tropics&amp;#160 10 / Memory Dishes of the African Diaspora&amp;#160 NOTES&amp;#160 SELECTED BIBLIOGRAPHY&amp;#160 INDEX</t>
  </si>
  <si>
    <t>CarneyJudith: Judith A. Carney is Professor of Geography at the University of California, Los Angeles. She is the author of the award-winning book Black Rice: The African Origins of Rice Cultivation in the Americas. Richard Nicholas Rosomoff is an independent writer.</t>
  </si>
  <si>
    <t>The Plantation Machine</t>
  </si>
  <si>
    <t>Atlantic Capitalism in French Saint-Domingue and British Jamaica</t>
  </si>
  <si>
    <t>Garrigus, John / Burnard, Trevor</t>
  </si>
  <si>
    <t>The Early Modern Americas</t>
  </si>
  <si>
    <t xml:space="preserve"> HIS037050 HISTORY / Modern / 18th Century; HIS038000 HISTORY / Americas (North, Central, South, West Indies)</t>
  </si>
  <si>
    <t>Jamaica and Saint-Domingue were especially brutal but conspicuously successful eighteenth-century slave societies and imperial colonies. Trevor Burnard and John Garrigus trace how the plantation machine developed between 1748 and 1788 and was perfected against a backdrop of almost constant external war and imperial competition.</t>
  </si>
  <si>
    <t xml:space="preserve"> [The Plantation Machine is] an exciting intellectual history of the place and agency of the plantation system in the making of eighteenth-century Atlantic capitalism. In their analysis of the two largest and most profitable sugar colonies in the Caribbean from 1740 to 1788, a crucial several decades in that region's history, these two scholars ask us to forget what we already knew upon opening their book, as they present us with fresh insights on two paralleled pasts. &amp;mdashAmerican Historical Review Jewels in the crowns of the British and French empires, the neighboring sugar islands of Jamaica and Saint Domingue dominated the Atlantic economy of the eighteenth century and were central sites in the period's world-shaking wars. This pathbreaking dual history by two leading experts shows us how the ruthless exploitation of slaves in the Caribbean produced the wealth that inspired the period's faith in progress and shaped the rivalry between Europe's two leading powers. &amp;mdashJeremy Popkin, University of Kentucky The Plantation Machine is an ambitious and important book. The collaborative work of Trevor Burnard and John Garrigus, combining deep research into French and British Caribbean plantations and slavery, depicts the two leading plantation slave societies at the peak of their wealth, power, and brutality. This book should be read by early Americanists and Atlantic World and even European historians who want to understand plantation slavery and its place in the Atlantic and Euro-American worlds. &amp;mdashSimon Newman, University of Glasgow</t>
  </si>
  <si>
    <t>Trevor Burnard is professor in and head of the School of Historical and Philosophical Studies at the University of Melbourne. He is the author of Mastery, Tyranny, and Desire: Thomas Thistlewood and His Slaves in the Anglo-Jamaican World. John Garrigus is Professor of History at the University of Texas at Arlington and author of Before Haiti: Race and Citizenship in French Saint-Domingue.</t>
  </si>
  <si>
    <t>Human Rights in the Shadow of Colonial Violence</t>
  </si>
  <si>
    <t>The Wars of Independence in Kenya and Algeria</t>
  </si>
  <si>
    <t>Klose, Fabian</t>
  </si>
  <si>
    <t>Pennsylvania Studies in Human Rights</t>
  </si>
  <si>
    <t xml:space="preserve"> HIS037070 HISTORY / Modern / 20th Century; POL035010 POLITICAL SCIENCE / Human Rights</t>
  </si>
  <si>
    <t>Human Rights in the Shadow of Colonial Violence explores the relationship between the human rights movement emerging after 1945 and the increasing violence of decolonization. Based on material previously inaccessible in the archives of the International Committee of the Red Cross and the United Nations Human Rights Commission, this comparative study uses the Mau Mau War (1952-1956) and the Algerian War (1954-1962) to examine the policies of two major imperial powers, Britain and France. Historian Fabian Klose considers the significance of declared states of emergency, counterinsurgency strategy, and the significance of humanitarian international law in both conflicts.Klose's findings from these previously confidential archives reveal the escalating violence and oppressive tactics used by the British and French military during these anticolonial conflicts in North and East Africa, where Western powers that promoted human rights in other areas of the world were opposed to the growing global acceptance of freedom, equality, self-determination, and other postwar ideals. Practices such as collective punishment, torture, and extrajudicial killings did lasting damage to international human rights efforts until the end of decolonization.Clearly argued and meticulously researched, Human Rights in the Shadow of Colonial Violence demonstrates the mutually impacting histories of international human rights and decolonization, expanding our understanding of political violence in human rights discourse.</t>
  </si>
  <si>
    <t>List of AbbreviationsPrefaceChapter 1. IntroductionChapter 2. The New World Order, 1941-1948Chapter 3. Contested Decolonization, 1945-1962Chapter 4. The Legitimation of Colonial ViolenceChapter 5. The Unleashing of Colonial ViolenceChapter 6. The International Discourse on Human Rights as Marked by the Wars of DecolonizationChapter 7. ConclusionNotesBibliographyIndexAcknowledgments</t>
  </si>
  <si>
    <t>Selected by Choice magazine as an Outstanding Academic Title for 2014Reviews of the German edition: In an elegant and very readable way, Fabian Klose combines three topics in his work: the origins of the international human rights regime, decolonization, and the unchecked use of force. . . . A superbly readable depiction of the subject and chock-full of sources. &amp;mdashWolfgang Büttner, sehepunkte A major contribution to the study of areas in decolonization history that have been largely unexplored until now, namely the role of human rights discourse and the unchecked use of force. . . . Using copious sources, including those from several previously unused archival collections, [Klose] has succeeded in advancing research on the history of violence and human rights in decolonization a good deal. &amp;mdashJan Eckel, Archiv für Sozialgeschichte online The originality of [Klose's] approach lies in placing the radicalization of colonial violence by both colonial powers, Great Britain and France, in the context of the international human rights regime that emerged after the Second World War. . . . In all, Klose has made a substantial contribution to decolonization research. &amp;mdashAndreas Eckert, Historische Zeitschrift Hard-hitting and heroically researched in a vast number of far-flung archives, Human Rights in the Shadow of Colonial Violence asks what post-World War II international norms meant on the ground for states fighting counterinsurgencies on behalf of settler colonialism. &amp;mdashSamuel Moyn, Columbia University</t>
  </si>
  <si>
    <t>Fabian Klose teaches history at the Ludwig Maximilian University in Munich and is Wissenschaftlicher Mitarbeiter at the Leibniz Institute of European History in Mainz. Dona Geyer is an independent translator based in Germany.</t>
  </si>
  <si>
    <t>Accounting for Slavery</t>
  </si>
  <si>
    <t>Masters and Management</t>
  </si>
  <si>
    <t>Rosenthal, Caitlin</t>
  </si>
  <si>
    <t xml:space="preserve"> BUS023000 BUSINESS &amp; ECONOMICS / Economic History; BUS077000 BUSINESS &amp; ECONOMICS / Corporate &amp; Business History; HIS036040 HISTORY / United States / 19th Century; POL042060 POLITICAL SCIENCE / Political Ideologies / Capitalism; SOC054000 SOCIAL SCIENCE / Slavery</t>
  </si>
  <si>
    <t>Caitlin Rosenthal explores quantitative management practices on West Indian and Southern plantations, showing how planter-capitalists built sophisticated organizations and used complex accounting tools. By demonstrating that business innovation can be a byproduct of bondage Rosenthal further erodes the false boundary between capitalism and slavery.</t>
  </si>
  <si>
    <t>CoverTitle PageCopyrightDedicationContentsList of Figures and TablesPrefaceIntroduction1. Hierarchies of Life and Death2. Forms of Labor3. Slavery’s Scientific Management4. Human Capital5. Managing FreedomConclusion: Histories of Business and SlaveryPostscript: Forward to Scientific ManagementNotesAcknowledgmentsIndex</t>
  </si>
  <si>
    <t>Examine[s] how slavery laid the foundation of American capitalism, including the invention of financial instruments, such as bonds that used enslaved people as collateral.-- Parul Sehgal New York TimesSlavery in the United States was a business. A morally reprehensible—and very profitable business. Much of the research around the business history of slavery focuses on the horrors of the trans-Atlantic slave trade and the business interests that fueled it. The common narrative is that today’s modern management techniques were developed in the factories in England and the industrialized North of the United States, not the plantations of the Caribbean and the American South. According to a new book by historian Caitlin Rosenthal, that narrative is wrong… Rosenthal argues that slaveholders in the American South and Caribbean were using advanced management and accounting techniques long before their northern counterparts. Techniques that are still used by businesses today.-- MarketplaceAbsolutely compelling.-- Diane Coyle Five Books[This] history of the accounting and management of slave plantations in the Americas goes a long way towards puncturing common-sense narratives of free market economics.-- Martin Myers Times Higher EducationValuable…Rosenthal proves that precise calculation of labor productivity took root in the slave economy. The irony is that it was more aggressively calculated there than among many Northern manufacturers of the time.-- Jeremy Ray Jewell Arts FuseLooks at how sugar and cotton plantations organised and tracked production. It is a fascinating yet horrifying history of how planters saw the slaves they profited from—and how they drove up production…Challenges many dominant ideas about capitalism, class and progress.-- Sadie Robinson Socialist WorkerFull of insights into the history of Atlantic slavery, Accounting for Slavery&lt;</t>
  </si>
  <si>
    <t>Along the Silk Roads in Mongol Eurasia</t>
  </si>
  <si>
    <t>Generals, Merchants, and Intellectuals</t>
  </si>
  <si>
    <t>Biran, Michal</t>
  </si>
  <si>
    <t xml:space="preserve"> BIO006000 BIOGRAPHY &amp; AUTOBIOGRAPHY / Historical; HIS037000 HISTORY / World; HIS039000 HISTORY / Civilization; HIS050000 HISTORY / Asia / Central Asia</t>
  </si>
  <si>
    <t>During the thirteenth and fourteenth centuries, Chinggis Khan and his heirs established the largest contiguous empire in the history of the world, extending from Korea to Hungary and from Iraq, Tibet, and Burma to Siberia. Ruling over roughly two thirds of the Old World, the Mongol Empire enabled people, ideas, and objects to traverse immense geographical and cultural boundaries. Along the Silk Roads in Mongol Eurasia reveals the individual stories of three key groups of people&amp;mdashmilitary commanders, merchants, and intellectuals&amp;mdashfrom across Eurasia. These annotated biographies bring to the fore a compelling picture of the Mongol Empire from a wide range of historical sources in multiple languages, providing important insights into a period unique for its rapid and far-reaching transformations. &amp;#160 Read together or separately, they offer the perfect starting point for any discussion of the Mongol Empire´s impact on China, the Muslim world, and the West and illustrate the scale, diversity, and creativity of the cross-cultural exchange along the continental and maritime Silk Roads.Features and Benefits:Synthesizes historical information from Chinese, Arabic, Persian, and Latin sources that are otherwise inaccessible to English-speaking audiences.Presents in an accessible manner individual life stories that serve as a springboard for discussing themes such as military expansion, cross-cultural contacts, migration, conversion, gender, diplomacy, transregional commercial networks, and more.Each chapter includes a bibliography to assist students and instructors seeking to further explore the individuals and topics discussed.Informative maps, images, and tables throughout the volume supplement each biography.</t>
  </si>
  <si>
    <t>List of Illustrations Acknowledgments&amp;#160 Notes on Dates and Transliterations Introduction&amp;#160 Michal Biran, Jonathan Brack, and Francesca Fiaschetti Part One. Generals 1. Guo Kan: Military Exchanges between China and the Middle East Florence Hodous 2. Baiju: The Mongol Conqueror at the Crossfire of Dynastic Struggle Sara Nur Yildiz 3. Qutulun: The Warrior Princess of Mongol Central Asia Michal Biran 4. Yang Tingbi: Mongol Expansion along the Maritime Silk Roads Masaki Mukai and Francesca Fiaschetti 5. Sayf al-Din Qipchaq al-Mans.uri: Defection and Ethnicity between Mongols and Mamluks Amir Mazor 6. Tuqtuqa and His Descendants: Cross-Regional Mobility and Political Intrigue in the Mongol Yuan Army Vered Shurany Part Two. Merchants 7. Ja?far Khwaja: Sayyid, Merchant, Spy, and Military Commander of Chinggis Khan Yihao Qiu 8. Diplomacy, Black Sea Trade, and the Mission of Baldwin of Hainaut&amp;#160 John Giebfried 9. Jamal al-Din al-T. ibi: The Iraqi Trader Who Traversed Asia Matanya Gill 10. Taydula: A Golden Horde Queen and Patron of Christian Merchants Szilvia Kov&amp;aacutecs Part Three. Intellectuals 11. Rashid al-Din: Buddhism in Iran and the Mongol Silk Roads&amp;#160 Jonathan Brack 12. Fu Mengzhi: &amp;ldquoThe Sage of Cathay&amp;rdquo in Mongol Iran and Astral Sciences along the Silk Roads Yoichi Isahaya 13. ?Isa Kelemechi: A Translator Turned Envoy between Asia and Europe Hodong Kim 14. Padshah Khatun: An Example of Architectural, Religious, and Literary Patronage in Ilkhanid Iran Bruno De Nicola 15. Islamic Learning on the Silk Roads: The Career of Jalal al-Din al-Akhawi Or Amir Glossary&amp;#160 Chronology List of Contributors&lt;BR</t>
  </si>
  <si>
    <t>BiranMichal: Michal Biran teaches Inner Asian, Chinese, and Islamic history at the Hebrew University of Jerusalem. &amp;#160Jonathan Brack teaches Middle East Studies at Ben-Gurion University of the Negev. &amp;#160Francesca Fiaschetti teaches Inner and East Asian History at the University of Vienna. &amp;#160</t>
  </si>
  <si>
    <t>Land of Strangers</t>
  </si>
  <si>
    <t>The Civilizing Project in Qing Central Asia</t>
  </si>
  <si>
    <t>Schluessel, Eric</t>
  </si>
  <si>
    <t xml:space="preserve"> HIS008000 HISTORY / Asia / China; HIS037060 HISTORY / Modern / 19th Century; HIS037070 HISTORY / Modern / 20th Century</t>
  </si>
  <si>
    <t>Eric Schluessel explores the late nineteenth-century encounter between Chinese power and a Muslim society through the struggles of ordinary people in the oasis of Turpan. He traces the emergence of new struggles around essential questions of identity, recasting the attempted transformation of Xinjiang as a distinctly Chinese form of colonialism.</t>
  </si>
  <si>
    <t>AcknowledgmentsA Note on ConventionsIntroduction1. The Chinese Law: The Origins of the Civilizing Project2. Xinjiang as Exception: The Transformation of the Civilizing Project3. Frontier Mediation: The Rise of the Interpreters4. Bad Women and Lost Children: The Sexual Economy of Confucian Colonialism5. Recollecting Bones: The Muslim Uprisings as Historical Trauma6. Historical Estrangement and the End of EmpireConclusionNotesBibliographyIndex</t>
  </si>
  <si>
    <t>Tobie Meyer-Fong, author of What Remains: Coming to Terms with Civil War in Nineteenth-Century China:An expert collector, reader, and translator of difficult materials, Schluessel provides us with a window into frontier society in the late nineteenth century. Land of Strangers is an exceptionally well-researched work grounded in a stunning assortment of primary sources, replete with memorable close-up encounters with an engaging cast of characters.</t>
  </si>
  <si>
    <t>Eric Schluessel is assistant professor of modern Chinese history at the George Washington University.</t>
  </si>
  <si>
    <t>Ships and Seamanship in the Ancient World</t>
  </si>
  <si>
    <t>Casson, Lionel</t>
  </si>
  <si>
    <t>792</t>
  </si>
  <si>
    <t>Written to replace and extend Torr's Ancient Ships, this generously illustrated underwater Bible  traces the art and technology of Mediterranean ships and seamanship from their first crude stages (about 3000 B.C.) to the heyday of the Byzantine fleets.Originally published in 1971.The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</si>
  <si>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Princeton History of Modern Ireland</t>
  </si>
  <si>
    <t>McBride, Ian / Bourke, Richard</t>
  </si>
  <si>
    <t xml:space="preserve"> HIS000000 HISTORY / General; HIS018000 HISTORY / Europe / Ireland; HIS037030 HISTORY / Modern / General</t>
  </si>
  <si>
    <t>This book brings together some of today's most exciting scholars of Irish history to chart the pivotal events in the history of modern Ireland while providing fresh perspectives on topics ranging from colonialism and nationalism to political violence, famine, emigration, and feminism.The Princeton History of Modern Ireland takes readers from the Tudor conquest in the sixteenth century to the contemporary boom and bust of the Celtic Tiger, exploring key political developments as well as major social and cultural movements. Contributors describe how the experiences of empire and diaspora have determined Ireland’s position in the wider world and analyze them alongside domestic changes ranging from the Irish language to the economy. They trace the literary and intellectual history of Ireland from Jonathan Swift to Seamus Heaney and look at important shifts in ideology and belief, delving into subjects such as religion, gender, and Fenianism.Presenting the latest cutting-edge scholarship by a new generation of historians of Ireland, The Princeton History of Modern Ireland features narrative chapters on Irish history followed by thematic chapters on key topics. The book highlights the global reach of the Irish experience as well as commonalities shared across Europe, and brings vividly to life an Irish past shaped by conquest, plantation, assimilation, revolution, and partition.</t>
  </si>
  <si>
    <t xml:space="preserve"> Frequently sparkling with transcendent brilliance, this history of modern Ireland is an invaluable collection. —J. J. Lee, author of Ireland, 1912–1985 Alert to the contingency and complexity of the past, these brisk, original, and highly engaging essays portray Ireland's historical development as a matter of accident as well as design, the product of conflict and conciliation rather than the predetermined unfolding of a nation's destiny. The contributors emphasize how Irish history took place within the context of Europe, the British Empire, and the diaspora, thereby accomplishing the important task of liberating their subject from the confines of exceptionalism. —Kevin Kenny, author of The American Irish: A History The Princeton History of Modern Ireland constitutes a landmark in the interpretation of Irish history by a lavishly talented new generation of historians. . . . It has to be accounted a vital contribution to Irish self-examination at a key moment in the country's history. ---Roy Foster, Times Literary SupplementSelected by RTÉ Radio 1 as a 2016 Irish Booksellers’ Recommended Title The Princeton History of Modern Ireland is an outstanding book and a tribute to the flourishing state of Irish historiography. . . . A short review is an inadequate vehicle to do justice to the richness and complexity of the various essays in this collection, or to their vitality. But suffice it to say that the Princeton History of Modern Ireland will prove quite indispensable to any serious student of Irish, or indeed British, history. ---Vernon Bogdonor, Journal of British StudiesOne of The Irish Times “Our Favourite Books of 2016” [An] excellent collection of essays. . . . Anyone with an interest in researching, teaching, or simply gaining a fuller understanding of modern Ireland should start by consulting this invaluable resource. &lt;b</t>
  </si>
  <si>
    <t>Richard Bourke is professor of the history of political thought and a fellow of King's College, University of Cambridge. He is the author of Empire and Revolution: The Political Life of Edmund Burke (Princeton). Ian McBride is professor of Irish and British history at King's College London. His books include Eighteenth-Century Ireland: The Isle of Slaves.</t>
  </si>
  <si>
    <t>Communities of Violence</t>
  </si>
  <si>
    <t>Persecution of Minorities in the Middle Ages - Updated Edition</t>
  </si>
  <si>
    <t>Nirenberg, David</t>
  </si>
  <si>
    <t xml:space="preserve"> HIS010000 HISTORY / Europe / General; HIS037010 HISTORY / Medieval; SOC049000 SOCIAL SCIENCE / Jewish Studies; SOC051000 SOCIAL SCIENCE / Violence in Society</t>
  </si>
  <si>
    <t>In the wake of modern genocide, we tend to think of violence against minorities as a sign of intolerance, or, even worse, a prelude to extermination. Violence in the Middle Ages, however, functioned differently, according to David Nirenberg. In this provocative book, he focuses on specific attacks against minorities in fourteenth-century France and the Crown of Aragon (Aragon, Catalonia, and Valencia). He argues that these attacks--ranging from massacres to verbal assaults against Jews, Muslims, lepers, and prostitutes--were often perpetrated not by irrational masses laboring under inherited ideologies and prejudices, but by groups that manipulated and reshaped the available discourses on minorities. Nirenberg shows that their use of violence expressed complex beliefs about topics as diverse as divine history, kinship, sex, money, and disease, and that their actions were frequently contested by competing groups within their own society. Nirenberg's readings of archival and literary sources demonstrates how violence set the terms and limits of coexistence for medieval minorities. The particular and contingent nature of this coexistence is underscored by the book's juxtapositions--some systematic (for example, that of the Crown of Aragon with France, Jew with Muslim, medieval with modern), and some suggestive (such as African ritual rebellion with Catalan riots). Throughout, the book questions the applicability of dichotomies like tolerance versus intolerance to the Middle Ages, and suggests the limitations of those analyses that look for the origins of modern European persecutory violence in the medieval past.</t>
  </si>
  <si>
    <t>Nirenberg has ventured unescorted down all manner of unexplored paths.... This is a highly sophisticated piece of work, clever in the best sense of the word, rich and variegated, a treasure-house of perceptive scholarship, sensitively nuanced, beautifully controlled, a delight to handle and a joy to read.---Peter Linehan, Medium AevumNirenberg's argument is elegant and precise.... [His] superb scholarship has done a great service in a matter of great importance, and not only to historians.---Edward Peters, HistorianWinner of the 1996 Premio del Rey Prize, American Historical AssociationWinner of the 1998 Best First Book in Iberian History Award, Society for Spanish and Portuguese Historical Studies[This book] is written with a stylistic flair that makes it a pleasure to read, a model of historical research and exposition at its best.---Marc Saperstein, American Historical ReviewWinner of the 2000 John Nicholas Brown Prize, Medieval Academy of AmericaWinner of the 1998 Herbert Baxter Adams Prize, American Historical Association</t>
  </si>
  <si>
    <t>David Nirenberg is the Deborah R. and Edgar D. Jannotta Professor of Medieval History and Social Thought at the University of Chicago, where he is also dean of the Division of the Social Sciences and the founding director of the Neubauer Family Collegium for Culture and Society.</t>
  </si>
  <si>
    <t>Workers on Arrival</t>
  </si>
  <si>
    <t>Black Labor in the Making of America</t>
  </si>
  <si>
    <t>Trotter, Joe William</t>
  </si>
  <si>
    <t xml:space="preserve"> HIS036000 HISTORY / United States / General; HIS056000 HISTORY / African American ; POL013000 POLITICAL SCIENCE / Labor &amp; Industrial Relations; SOC001000 SOCIAL SCIENCE / Ethnic Studies / African American Studies</t>
  </si>
  <si>
    <t>From the ongoing issues of poverty, health, housing and employment to the recent upsurge of lethal police-community relations, the black working class stands at the center of perceptions of social and racial conflict today. Journalists and public policy analysts often discuss the black poor as “consumers” rather than “producers,” as “takers” rather than “givers,” and as “liabilities” instead of “assets.”In his engrossing new history, Workers on Arrival, Joe William Trotter, Jr. refutes these perceptions by charting the black working class’s vast contributions to the making of America. Covering the last four hundred years since Africans were first brought to Virginia in 1619, Trotter traces black workers’ complicated journey from the transatlantic slave trade through the American Century to the demise of the industrial order in the 21st century. At the center of this compelling, fast-paced narrative are the actual experiences of these African American men and women. A dynamic and vital history of remarkable contributions despite repeated setbacks, Workers on Arrival expands our understanding of America’s economic and industrial growth, its cities, ideas, and institutions, and the real challenges confronting black urban communities today.</t>
  </si>
  <si>
    <t>List of Illustrations Acknowledgments Prologue: Foregrounding the Black Worker Part 1 Preindustrial Beginnings Chapter 1 &amp;bull Genesis of the Black Working Class Chapter 2 &amp;bull Building the Early Community Chapter 3 &amp;bull Prelude to the Modern Age Part 2 The Twentieth Century Chapter 4 &amp;bull The Industrial Working Class Chapter 5 &amp;bull African American Workers Organize Chapter 6 &amp;bull Demolition of the Old Jim Crow Order Chapter 7 &amp;bull Demise of the Industrial Working Class Epilogue: Facing the New Global Capitalist Economy Appendix: Interpreting the African American Working-Class Experience, an Essay on Sources Notes Index</t>
  </si>
  <si>
    <t>Joe William Trotter, Jr., Giant Eagle Professor of History and Social Justice, Carnegie Mellon University, Pittsburgh, USA.</t>
  </si>
  <si>
    <t>Made in Hong Kong</t>
  </si>
  <si>
    <t>Transpacific Networks and a New History of Globalization</t>
  </si>
  <si>
    <t>Hamilton, Peter E.</t>
  </si>
  <si>
    <t xml:space="preserve"> HIS008000 HISTORY / Asia / China; HIS037070 HISTORY / Modern / 20th Century</t>
  </si>
  <si>
    <t>Between 1949 and 1997, Hong Kong transformed from a struggling British colonial outpost into a global financial capital. Made in Hong Kong delivers a new narrative of this metamorphosis, revealing Hong Kong both as a critical engine in the expansion and remaking of postwar global capitalism and as the linchpin of Sino-U.S. trade since the 1970s.Peter E. Hamilton explores the role of an overlooked transnational Chinese elite who fled to Hong Kong amid war and revolution. Despite losing material possessions, these industrialists, bankers, academics, and other professionals retained crucial connections to the United States. They used these relationships to enmesh themselves and Hong Kong with the U.S. through commercial ties and higher education. By the 1960s, Hong Kong had become a manufacturing powerhouse supplying American consumers, and by the 1970s it was the world’s largest sender of foreign students to American colleges and universities. Hong Kong’s reorientation toward U.S. international leadership enabled its transplanted Chinese elites to benefit from expanding American influence in Asia and positioned them to act as shepherds to China’s reengagement with global capitalism. After China’s reforms accelerated under Deng Xiaoping, Hong Kong became a crucial node for China’s export-driven development, connecting Chinese labor with the U.S. market.Analyzing untapped archival sources from around the world, this book demonstrates why we cannot understand postwar globalization, China’s economic rise, or today’s Sino-U.S. trade relationship without centering Hong Kong.</t>
  </si>
  <si>
    <t>AcknowledgmentsNote on LanguageAbbreviationsIntroduction. Made in Hong Kong: Transpacific Networks and a New History of Globalization1. Capitalist Transplants: Elite Refugees and the First Reorientations of Hong Kong2. Christian Transplants: Nonelite Refugees and American Educational Outreach3. Cold War Partners: Hong Kong’s “Refugee Colleges” and American Aid4. The Turning Point: Li Choh-ming and Kuashang Strategies at Chinese University5. Decolonization by Investment: American Social and Financial Capital in Hong Kong6. The Kuashang Effect: American Social Capital and Hong Kong’s 1970s Takeoff7. Leading the Way: Kuashang Brokers in China, 1971–19828. The Gatekeepers: Kuashang Strategies and a New Global Order, 1982–1992ConclusionAbbreviations in NotesNotesBibliographyIndex</t>
  </si>
  <si>
    <t>Priscilla Roberts, editor of Hong Kong in the Cold War:An ambitious, provocative, and pathbreaking interpretation of the contributions of Hong Kong business elites to Sino-U.S. relations in the twentieth-century. This work represents a major contribution to both international and economic history by raising questions and illuminating the nature of transnational networks and business institutions.</t>
  </si>
  <si>
    <t>Peter E. Hamilton is an assistant professor in modern Chinese history at Trinity College Dublin.</t>
  </si>
  <si>
    <t>The Japanese Colonial Empire, 1895-1945</t>
  </si>
  <si>
    <t>Peattie, Mark R. / Myers, Ramon H.</t>
  </si>
  <si>
    <t xml:space="preserve"> HIS021000 HISTORY / Asia / Japan</t>
  </si>
  <si>
    <t>These essays, by thirteen specialists from Japan and the United States, provide a comprehensive view of the Japanese empire from its establishment in 1895 to its liquidation in 1945. They offer a variety of perspectives on subjects previously neglected by historians: the origin and evolution of the formal empire (which comprised Taiwan, Korea, Karafuto. the Kwantung Leased Territory, and the South Seas Mandated Islands), the institutions and policies by which it was governed, and the economic dynamics that impelled it. Seeking neither to justify the empire nor to condemn it, the contributors place it in the framework of Japanese history and in the context of colonialism as a global phenomenon. Contributors are Ching-chih Chen. Edward I-te Chen, Bruce Cumings, Peter Duus, Lewis H. Gann, Samuel Pao-San Ho, Marius B. Jansen, Mizoguchi Toshiyuki, Ramon H. Myers, Mark R. Peattie, Michael E. Robinson, E. Patricia Tsurumi. Yamada Saburō, Yamamoto Yūzoō.</t>
  </si>
  <si>
    <t xml:space="preserve"> The essays should be read by all students of modern international history henceforth, no historian will be able to plead linguistic handicaps as an excuse for failing to incorporate the Japanese experience into a serious analysis of modem colonialism and imperialism. ---Akira Iriye, International History Review</t>
  </si>
  <si>
    <t>Medieval Europe</t>
  </si>
  <si>
    <t>Wickham, Chris</t>
  </si>
  <si>
    <t xml:space="preserve"> HIS010000 HISTORY / Europe / General; HIS037010 HISTORY / Medieval; HIS054000 HISTORY / Social History</t>
  </si>
  <si>
    <t>A spirited and thought-provoking history of the vast changes that transformed Europe during the 1,000-year span of the Middle Ages The millennium between the breakup of the western Roman Empire and the Reformation was a long and hugely transformative period&amp;mdashone not easily chronicled within the scope of a few hundred pages. Yet distinguished historian Chris Wickham has taken up the challenge in this landmark book, and he succeeds in producing the most riveting account of medieval Europe in a generation. &amp;#160 Tracking the entire sweep of the Middle Ages across Europe, Wickham focuses on important changes century by century, including such pivotal crises and moments as the fall of the western Roman Empire, Charlemagne´s reforms, the feudal revolution, the challenge of heresy, the destruction of the Byzantine Empire, the rebuilding of late medieval states, and the appalling devastation of the Black Death. He provides illuminating vignettes that underscore how shifting social, economic, and political circumstances affected individual lives and international events. Wickham offers both a new conception of Europe´s medieval period and a provocative revision of exactly how and why the Middle Ages matter.</t>
  </si>
  <si>
    <t>Chris Wickham is Chichele Professor of Medieval History, University of Oxford. He lives in Birmingham, UK.</t>
  </si>
  <si>
    <t>Vernacular Industrialism in China</t>
  </si>
  <si>
    <t>Local Innovation and Translated Technologies in the Making of a Cosmetics Empire, 1900–1940</t>
  </si>
  <si>
    <t>Lean, Eugenia</t>
  </si>
  <si>
    <t xml:space="preserve"> BUS077000 BUSINESS &amp; ECONOMICS / Corporate &amp; Business History; HIS008000 HISTORY / Asia / China; HIS037070 HISTORY / Modern / 20th Century</t>
  </si>
  <si>
    <t>In early twentieth-century China, Chen Diexian (1879–1940) was a maverick entrepreneur—at once a prolific man of letters and captain of industry, a magazine editor and cosmetics magnate. He tinkered with chemistry in his private studio, used local cuttlefish to source magnesium carbonate, and published manufacturing tips in how-to columns. In a rapidly changing society, Chen copied foreign technologies and translated manufacturing processes from abroad to produce adaptations of global commodities that bested foreign brands. Engaging in the worlds of journalism, industry, and commerce, he drew on literati practices associated with late-imperial elites but deployed them in novel ways within a culture of educated tinkering that generated industrial innovation.Through the lens of Chen’s career, Eugenia Lean explores how unlikely individuals devised unconventional, homegrown approaches to industry and science in early twentieth-century China. She contends that Chen’s activities exemplify “vernacular industrialism,” the pursuit of industry and science outside of conventional venues, often involving ad hoc forms of knowledge and material work. Lean shows how vernacular industrialists accessed worldwide circuits of law and science and experimented with local and global processes of manufacturing to navigate, innovate, and compete in global capitalism. In doing so, they presaged the approach that has helped fuel China’s economic ascent in the twenty-first century. Rather than conventional narratives that depict China as belatedly borrowing from Western technology, Vernacular Industrialism in China offers a new understanding of industrialization, going beyond material factors to show the central role of culture and knowledge production in technological and industrial change.</t>
  </si>
  <si>
    <t>AcknowledgmentsIntroductionPart I: Gentlemanly Experimentation in Turn-of-the-Century Hangzhou1. Utility of the UselessPart II: Manufacturing Knowledge, 1914–19272. One Part Cow Fat, Two Parts Soda: Recipes for the Inner Chambers, 1914–19153. An Enterprise of Common Knowledge: Fire Extinguishers, 1916–1935Part III: Manufacturing Objects, 1913–19424. Chinese Cuttlefish and Global Circuits: The Association of Household Industries5. What’s in a Name? From Studio Appellation to Commercial Trademark6. Compiling the Industrial Modern, 1930–1941ConclusionGlossaryNotesReferencesIndex</t>
  </si>
  <si>
    <t>Eugenia Lean has written an engrossing study of how popular industrialism arose in early twentieth-century China. Chen Diexian emerges from its pages as both representative and remarkable: an amateur scientist and literary celebrity turned serial entrepreneur, consumer products magnate, and do-it-yourself modernist. Through Chen’s career, Vernacular Industrialism in China traces a fascinating history of everyday innovations.This pathbreaking book conclusively demonstrates that the values and habits of classically trained Chinese literati, so scorned by May Fourth modernizers, were fully reconcilable with modern science and technology. Eugenia Lean's “vernacular industrialism” will be a touchstone for all future work on the history of science and technology in China.Vernacular Industrialism in China is an astonishingly rich and original microhistory. In telling the fascinating story of Chen Diexian, Lean challenges us to rethink large swaths of modern Chinese history. An outstanding achievement of wit, erudition, and insight.</t>
  </si>
  <si>
    <t>Eugenia Lean is professor of history and East Asian languages and cultures and current director of the Weatherhead East Asian Institute at Columbia University. She is the author of Public Passions: The Trial of Shi Jianqiao and the Rise of Popular Sympathy in Republican China (2007).</t>
  </si>
  <si>
    <t>The Next Shift</t>
  </si>
  <si>
    <t>The Fall of Industry and the Rise of Health Care in Rust Belt America</t>
  </si>
  <si>
    <t>Winant, Gabriel</t>
  </si>
  <si>
    <t xml:space="preserve"> BUS070050 BUSINESS &amp; ECONOMICS / Industries / Manufacturing; BUS070170 BUSINESS &amp; ECONOMICS / Industries / Healthcare; HIS036060 HISTORY / United States / 20th Century; HIS036080 HISTORY / United States / State &amp; Local / Middle Atlantic (DC, DE, MD, NJ, NY, PA); POL013000 POLITICAL SCIENCE / Labor &amp; Industrial Relations</t>
  </si>
  <si>
    <t>The American working class didn’t disappear with the manufacturing economy. It transformed. Instead of unionized blue-collar men, today’s working class is dominated by underpaid women in service jobs—especially health care. With recognition of this shift, Gabriel Winant argues, may come political clout.</t>
  </si>
  <si>
    <t>CoverTitle PageCopyrightDedicationEpigraphContentsIntroduction: When Workers Disappear&amp;#0&amp;#0&amp;#0&amp;#0&amp;#0&amp;#0&amp;#0&amp;#0&amp;#0&amp;#0&amp;#0&amp;#0&amp;#0&amp;#0&amp;#0&amp;#0&amp;#0&amp;#0&amp;#0&amp;#0&amp;#0&amp;#0&amp;#0&amp;#0&amp;#0&amp;#0&amp;#0&amp;#0&amp;#0&amp;#0&amp;#0&amp;#0&amp;#0&amp;#0&amp;#0&amp;#0&amp;#0&amp;#0&amp;#0&amp;#0&amp;#0&amp;#0&amp;#01. Down in the Hole: Steelmaking Pittsburgh in the 1950s&amp;#0&amp;#0&amp;#0&amp;#0&amp;#0&amp;#0&amp;#0&amp;#0&amp;#0&amp;#0&amp;#0&amp;#0&amp;#0&amp;#0&amp;#0&amp;#0&amp;#0&amp;#0&amp;#0&amp;#0&amp;#0&amp;#0&amp;#0&amp;#0&amp;#0&amp;#0&amp;#0&amp;#0&amp;#0&amp;#0&amp;#0&amp;#0&amp;#0&amp;#0&amp;#0&amp;#0&amp;#0&amp;#0&amp;#0&amp;#0&amp;#0&amp;#0&amp;#0&amp;#0&amp;#0&amp;#0&amp;#0&amp;#0&amp;#0&amp;#02. Dirty Laundry: Labor and Love in the Working-Class Home3. “You Are Only Poor If You Have No One to Turn To”: Race, Geography, and Cooperation4. Doctor New Deal: Social Rights and the Making of the Health Care Market5. Enduring Disaster: The Recycling of the Working Class&amp;#0&amp;#0&amp;#0&amp;#0&amp;#0&amp;#0&amp;#0&amp;#0&amp;#0&amp;#0&amp;#0&amp;#0&amp;#0&amp;#0&amp;#0&amp;#0&amp;#0&amp;#0&amp;#0&amp;#0&amp;#0&amp;#0&amp;#0&amp;#0&amp;#0&amp;#0&amp;#0&amp;#0&amp;#0&amp;#0&amp;#0&amp;#0&amp;#0&amp;#0&amp;#0&amp;#0&amp;#0&amp;#0&amp;#0&amp;#0&amp;#0&amp;#0&amp;#0&amp;#0&amp;#0&amp;#0&amp;#0&amp;#0&amp;#0&amp;#06. “The Task of Survival”: The Commodification of Care and the Transf</t>
  </si>
  <si>
    <t>The replacement of blue-collar work by pink-collar work has been much discussed, but what makes this book stand out is Winant’s argument that two seemingly distinct phenomena are in fact inextricably connected…An original work of serious scholarship, but it’s also vivid and readable…[An] eye-opening book.-- Jennifer Szalai New York TimesA deeply upsetting book. It meticulously charts the transformation of the working class to show how the destruction of workers’ unions and bodies occurred in a feedback loop, with capitalist exploitation demanding care, demanding more exploitation, demanding still more care. The demolition of state support and state protections served to speed up this feedback loop. It has long since spun out of control…Winant ably blends social and political history with conventional labor history to construct a remarkably comprehensive narrative with clear contemporary implications.-- Scott W. Stern New RepublicWinant charts the rise of this new political economy and working class in his terrific new book…Offering fine-grained details of shop-floor industrial relations, the book is at once an ethnographic probe into the lives of working-class families and a comprehensive analysis of the larger dynamics of the US political economy…A useful guide to the sweeping social changes that have shaped a huge segment of the economy and created the dystopian world of contemporary service-sector work.-- Nelson Lichtenstein The NationHow the health-care industry replaced manufacturing while downgrading the quality of American middle-class life, furthering inequality, and fueling political bitter divisions is the welcome subject of Gabriel Winant’s The Next Shift…Winant weaves together a convincing argument that this downward mobility has been driven by a gendered and racist political economy that values many things—from retiree health care to CEO pay—more than care work by women and people of c</t>
  </si>
  <si>
    <t>The Long Revolution</t>
  </si>
  <si>
    <t>Williams, Raymond</t>
  </si>
  <si>
    <t xml:space="preserve"> HIS015070 HISTORY / Europe / Great Britain / 20th Century</t>
  </si>
  <si>
    <t>Begins with an examination of the nature of creative activity, then examines theoretical problems in the definition of and analysis of culture and work, and finally examines the concept of the individual and society.</t>
  </si>
  <si>
    <t>Inventing Exoticism</t>
  </si>
  <si>
    <t>Geography, Globalism, and Europe's Early Modern World</t>
  </si>
  <si>
    <t>Schmidt, Benjamin</t>
  </si>
  <si>
    <t>Material Texts</t>
  </si>
  <si>
    <t xml:space="preserve"> HIS037020 HISTORY / Renaissance; SOC015000 SOCIAL SCIENCE / Human Geography</t>
  </si>
  <si>
    <t>Lavishly illustrated and impressively interdisciplinary, Inventing Exoticism narrates a vital chapter in the history of European exoticism and Europe's perception of its place in the world. It traces the production and consumption of early modern exotic imagery to elucidate processes of cultural mediation in an earlier age of empire.</t>
  </si>
  <si>
    <t>List of IllustrationsIntroduction. On the Invention of Exoticism and the Invention of EuropeChapter 1. Printing the World: Processed Books and Exotic StereotypesChapter 2. Seeing the World: Visuality and ExoticismChapter 3. Exotic Bodies: Sex and Violence AbroadChapter 4. Exotic Pleasures: Geography, Material Arts, and the  Agreeable  WorldEpilogue. From Promiscuous Assemblage to Order and Method: Europe and Its Exotic WorldsNotesBibliographyIndexAcknowledgments</t>
  </si>
  <si>
    <t xml:space="preserve"> In its originality as a thesis, in its elegance of phrasing and conception, and in the erudition it embodies, Schmidt's work serves as a profound investigation of its subject matter. . . . Anyone who wants to understand how our early modern forebears saw the world may expect to find pleasure and instruction herein. &amp;mdashTimes Higher Education Supplement Benjamin Schmidt has written a remarkable and remarkably innovative account of a remarkable phenomenon. Inventing Exoticism is a very substantial contribution to the study of the cultural history of early modern perceptions of the non-European world, to the history of the book, and to the history of the economics and the sociology of the flow of information. It shows for the first time just how instrumental the concern with the exotic was in the creation of the modern image of Europe and of Europe's place in an increasingly global world. &amp;mdashAnthony Pagden, University of California, Los Angeles A fascinating and brilliantly resourceful study of early modern Dutch geography. In energetic and readable prose, Inventing Exoticism marshals a wealth of carefully indexed details around big picture questions about how we see other regions and peoples. &amp;mdashMary C. Fuller, Massachusetts Institute of Technology</t>
  </si>
  <si>
    <t>Benjamin Schmidt is Professor of History at the University of Washington, Seattle, and author of several books, including the prize-winning Innocence Abroad: The Dutch Imagination and the New World.</t>
  </si>
  <si>
    <t>Handbook of Israel: Major Debates</t>
  </si>
  <si>
    <t>Schoeps, Julius H. / Ben-Rafael, Eliezer / Glöckner, Olaf / Sternberg, Yitzhak</t>
  </si>
  <si>
    <t>530</t>
  </si>
  <si>
    <t>Israel and Palestine</t>
  </si>
  <si>
    <t xml:space="preserve"> HIS019000 HISTORY / Middle East / Israel &amp; Palestine; HIS022000 HISTORY / Jewish; HIS037070 HISTORY / Modern / 20th Century; HIS037080 HISTORY / Modern / 21st Century; POL007000 POLITICAL SCIENCE / Political ideologies / Democracy; SOC049000 SOCIAL SCIENCE / Jewish Studies</t>
  </si>
  <si>
    <t>This pioneering handbook is presenting Israel in its intellectual controversies regarding Zionism, the making of the State of Israel and contemporary Israeli society. In more than a dozen of thematic sections, a wide range of perspectives is covered. Among the debated key topics are  Israel and Democracy,   Religion and State,  and  Zionism vs. Post-Zionism.  The Handbook constitutes a major reference work for anyone dealing with Israel.</t>
  </si>
  <si>
    <t>“Bringing together 68 contributions organized in thirteen thematic sections, the Handbook of Israel enables readers to dive into an impressive overview of discussions and controversies around the complexities of Israeli society, its institutional matrices and multiple identities. (…) The editors have done a superb job, introducing each part and its subsections (‘topics’), describing accurately the major lines of discussion and debate (…). It is almost impossible to sum up the vast amount of knowledge and wisdom, as well as the diversity of subjects and contributions of this reference work.”   Luis Roniger in: the Israel Studies Review, Vol. 33/3, (2018)   “Usually, social scientists describe and analyze Israel in order to promote their own vision, and often to criticize other perspectives. These two solid and impressive volumes propose much more: they voice the debates that this complex, fascinating and important experience has provoked. The reader gets access to these debates, at the best level, and his or her own level of comprehension benefits from these texts that confront the challenges and trials faced by Israel.”Michel Wieviorka, École des Hautes Études en Sciences Sociales (EHESS), Paris      [Die Beiträge] bieten klar formulierte Thesen, lassen sich als Narrative lesen und bilden mit ausführlichen Personen- und Sachregistern ein hilfreiches Nachschlagewerk. Die Autoren und Autorinnen – Historiker und Politikwissenschaftler, Juristen und Soziologen, Psychologen und Kulturwissenschaftler – sind, mit wenigen Ausnahmen, israelische Experten an führenden Universitäten und Akademien des Landes.”Jakob Hessing in: Der Tagesspiegel 31. 05. 2017     “In der Zusammenschau der unterschiedlichen Problematiken geht das Buch über die Diskussionen der einzelnen Aspekte hinaus, die sich in verschiedenen partiellen Debatten vertiefen lassen. So könnte die MMZ-Publikation auch über d</t>
  </si>
  <si>
    <t>Eliezer Ben-Rafael, Tel-Aviv Univ. Julius H. Schoeps, MMZ Yitzhak Sternberg, Beit Berl Academic College Olaf Glöckner, MMZ, Potsdam.</t>
  </si>
  <si>
    <t>A New World of Labor</t>
  </si>
  <si>
    <t>The Development of Plantation Slavery in the British Atlantic</t>
  </si>
  <si>
    <t>Newman, Simon P.</t>
  </si>
  <si>
    <t xml:space="preserve"> HIS015000 HISTORY / Europe / Great Britain / General; HIS038000 HISTORY / Americas (North, Central, South, West Indies)</t>
  </si>
  <si>
    <t>The small and remote island of Barbados seems an unlikely location for the epochal change in labor that overwhelmed it and much of British America in the seventeenth and eighteenth centuries. However, by 1650 it had become the greatest wealth-producing area in the English-speaking world, the center of an exchange of people and goods between the British Isles, the Gold Coast of West Africa, and the New World. By the early seventeenth century, more than half a million enslaved men, women, and children had been transported to the island. In A New World of Labor, Simon P. Newman argues that this exchange stimulated an entirely new system of bound labor.Free and bound labor were defined and experienced by Britons and Africans across the British Atlantic world in quite different ways. Connecting social developments in seventeenth-century Britain with the British experience of slavery on the West African coast, Newman demonstrates that the brutal white servant regime, rather than the West African institution of slavery, provided the most significant foundation for the violent system of racialized black slavery that developed in Barbados. Class as much as race informed the creation of plantation slavery in Barbados and throughout British America. Enslaved Africans in Barbados were deployed in radically new ways in order to cultivate, process, and manufacture sugar on single, integrated plantations. This Barbadian system informed the development of racial slavery on Jamaica and other Caribbean islands, as well as in South Carolina and then the Deep South of mainland British North America. Drawing on British and West African precedents, and then radically reshaping them, Barbados planters invented a new world of labor.</t>
  </si>
  <si>
    <t>IntroductionPART I: SETTINGSChapter 1. EnglandChapter 2. The Gold CoastChapter 3. BarbadosPART II: BRITISH BOUND LABORChapter 4.  White Slaves : British Labor in Early BarbadosChapter 5.  A Company of White Negroes : The Lives and Labor of British Workers on the Gold CoastPART III: AFRICAN BOUND LABORChapter 6.  A Spirit of Liberty : Slave Labor in Gold Coast Castles and FortsChapter 7.  We Have No Power over Them : People and Work on the Gold CoastPART IV: PLANTATION SLAVERYChapter 8.  The Harsh Tyranny of Our Masters : The Development of Racial Slavery and the Integrated Plantations of BarbadosChapter 9.  Forced to Labour Beyond Their Natural Strength : Labor, Discipline, and Community on Eighteenth-Century Barbadian PlantationsConclusionNotesBibliographyIndexAcknowledgments</t>
  </si>
  <si>
    <t xml:space="preserve"> Newman's contributions are many: to reemphasize class as a determinant for the dehumanizing features of slavery to place chattel slavery onto a spectrum of labor exploitation to further complicate and diffuse the relationship between race and slavery to pinpoint Barbados as the birthplace of this class-based exploitation, but also to place Barbados into an integrated circum-Atlantic perspective that includes thorough analyses of the labor regimes of seventeenth-century England and eighteenth-century West Africa and to decenter narratives of slavery's genesis that focus on the American mainland and on race. The overall effect of A New World of Labor is a biographically textured and geographically expansive labor history that will act as a provocative foreground for established narratives about the development of racial slavery. &amp;mdashAmerican Historical Review Newman's terrific book is among the very best studies we now have of labor systems and of ordinary people in the British Atlantic World. It focuses on workers&amp;mdashEuropeans, Africans, and people of mixed races&amp;mdashwho, of course, accounted for the majority of the inhabitants of that world. It also explores the range of labor systems developed by British, Africans, and Barbadians that formed the economic engine shaping many of the societies bordered on or surrounded by the Atlantic Ocean. A New World of Labor both represents the maturing of Atlantic World history and charts new directions for scholars studying that area. &amp;mdashReviews in American History A New World of Labor possesses a number of strengths to recommend it. Importantly, Newman contrasts the conditions for workers with indentures in England versus those in the Caribbean, pointing out how much more in keeping with slave labor the indentured worker was in Barbados. Also significant is the equal attention he gives to European and African workers in the Royal African Company. Indeed,</t>
  </si>
  <si>
    <t>Simon P. Newman is Sir Denis Brogan Professor of American History at the University of Glasgow and author of Parades and the Politics of the Street: Festive Culture in the Early American Republic and Embodied History: The Lives of the Poor in Early Philadelphia, both available from the University of Pennsylvania Press.</t>
  </si>
  <si>
    <t>German Colonial Wars and the Context of Military Violence</t>
  </si>
  <si>
    <t>Kuss, Susanne</t>
  </si>
  <si>
    <t xml:space="preserve"> HIS014000 HISTORY / Europe / Germany; HIS027130 HISTORY / Military / Wars &amp; Conflicts (Other); HIS037070 HISTORY / Modern / 20th Century; POL045000 POLITICAL SCIENCE / Colonialism &amp; Post-Colonialism</t>
  </si>
  <si>
    <t>Some historians have traced a line from Germany’s atrocities in its colonial wars to those committed by the Nazis during WWII. Susanne Kuss dismantles these claims, rejecting the notion that a distinctive military ethos or policy of genocide guided Germany’s conduct of operations in Africa and China, despite acts of unquestionable brutality.</t>
  </si>
  <si>
    <t>CoverTitle pageCopyrightContentsIntroductionPart I: Three Wars1. The Boxer War2. The Herero and Nama War3. The Maji Maji WarPart II: The Colonial Theater of War4. The Motivation of White and Native Colonial Soldiers5. Training and Weaponry6. Ideology and Passage to War7. Environment and Enemy8. Diseases and Injuries9. Reaction from the Foreign Powers10. Parliament and the Military PressPart III: Evaluation and Memory11. The Military12. Veterans’ Associations13.</t>
  </si>
  <si>
    <t>Kuss has provided a comprehensive study of German military force in colonial theaters before the First World War. Her account, which covers campaigns in China, Southwest Africa, and East Africa, extends to the motivation, ideology, and training of German soldiers for colonial service their weaponry the injury, disease, and other environmental challenges they faced the parliamentary politics and diplomacy of colonial warfare and the subsequent memorialization of their service in the colonies. This is an altogether fascinating book.-- Roger Chickering, Georgetown UniversityThis is an extraordinary work that provides many new insights into German colonial warfare. Kuss analyzes several aspects of military violence in this context that have so far been neglected. Excellent.-- Stig Förster, coeditor of War in an Age of Revolution, 1775–1815Challenging the thesis of a significant link between Imperial German colonialism and Nazi racial policies, Kuss asserts instead that German colonial behavior was shaped by specific local conditions and that National Socialism did not turn to the colonial model to justify its ideology and behavior. Her counter-argument is provocative and persuasive.-- Dennis Showalter, author of The Wars of German Unification</t>
  </si>
  <si>
    <t>Distant Shores</t>
  </si>
  <si>
    <t>Colonial Encounters on China's Maritime Frontier</t>
  </si>
  <si>
    <t>Macauley, Melissa</t>
  </si>
  <si>
    <t>Histories of Economic Life</t>
  </si>
  <si>
    <t>26</t>
  </si>
  <si>
    <t xml:space="preserve"> BUS023000 BUSINESS &amp; ECONOMICS / Economic History; HIS008000 HISTORY / Asia / China; HIS057000 HISTORY / Maritime History &amp; Piracy ; POL045000 POLITICAL SCIENCE / Colonialism &amp; Post-Colonialism; POL047000 POLITICAL SCIENCE / Imperialism</t>
  </si>
  <si>
    <t>A pioneering history that transforms our understanding of the colonial era and China's place in itChina has conventionally been considered a land empire whose lack of maritime and colonial reach contributed to its economic decline after the mid-eighteenth century. Distant Shores challenges this view, showing that the economic expansion of southeastern Chinese rivaled the colonial ambitions of Europeans overseas.In a story that dawns with the Industrial Revolution and culminates in the Great Depression, Melissa Macauley explains how sojourners from an ungovernable corner of China emerged among the commercial masters of the South China Sea. She focuses on Chaozhou, a region in the great maritime province of Guangdong, whose people shared a repertoire of ritual, cultural, and economic practices. Macauley traces how Chaozhouese at home and abroad reaped many of the benefits of an overseas colonial system without establishing formal governing authority. Their power was sustained instead through a mosaic of familial, fraternal, and commercial relationships spread across the ports of Bangkok, Singapore, Saigon, Hong Kong, Shanghai, and Swatow. The picture that emerges is not one of Chinese divergence from European modernity but rather of a convergence in colonial sites that were critical to modern development and accelerating levels of capital accumulation.A magisterial work of scholarship, Distant Shores reveals how the transoceanic migration of Chaozhouese laborers and merchants across a far-flung maritime world linked the Chinese homeland to an ever-expanding frontier of settlement and economic extraction.</t>
  </si>
  <si>
    <t xml:space="preserve"> Macauley has written a richly detailed and theoretically important study of the Chaozhou Chinese. She expertly traces the threads of the overseas experience and rejoins them with historical events on Chinese soil to create a much-needed analysis of the evolution of the economy and power structures of this important late imperial community. —Madeleine Zelin, Columbia University This important and compelling book dramatically revises the narratives of Chinese decline during the height of European imperialism. Macauley shows how maritime Chaozhou overcame competition from putatively more powerful European competitors, in the process gaining access to vital land and resources that sustained the Chaozhou homeland. —Steven B. Miles, author of Chinese Diasporas: A Social History of Global Migration Macauley illuminates the entangled histories of the seafaring Chaozhouese and mainland Southeast Asia with analytical clarity and lavish detail. Distant Shores demonstrates why we cannot fully grasp the regional and the global without the perspective of the local. —Prasenjit Duara, Duke University</t>
  </si>
  <si>
    <t>Melissa Macauley is associate professor of history at Northwestern University. She is the author of Social Power and Legal Culture: Litigation Masters in Late Imperial China.</t>
  </si>
  <si>
    <t>The May Fourth Movement</t>
  </si>
  <si>
    <t>Intellectual Revolution in Modern China</t>
  </si>
  <si>
    <t>Chow, Tse-tsung</t>
  </si>
  <si>
    <t>6</t>
  </si>
  <si>
    <t xml:space="preserve"> HIS008000 HISTORY / Asia / China; HIS031000 HISTORY / Revolutionary; POL005000 POLITICAL SCIENCE / Political Ideologies / Communism, Post-Communism &amp; Socialism</t>
  </si>
  <si>
    <t>China and Japan</t>
  </si>
  <si>
    <t>Facing History</t>
  </si>
  <si>
    <t>Vogel, Ezra F.</t>
  </si>
  <si>
    <t xml:space="preserve"> HIS008000 HISTORY / Asia / China; HIS021000 HISTORY / Asia / Japan; POL011000 POLITICAL SCIENCE / International Relations / General; POL054000 POLITICAL SCIENCE / World / Asian</t>
  </si>
  <si>
    <t>China and Japan have cultural and political connections that stretch back 1,500 years. But today they need to reset their strained relationship. Ezra Vogel underscores the need for Japan to offer a thorough apology for its atrocities during WWII, but he also urges China to recognize Japan as a potential vital partner in the region.</t>
  </si>
  <si>
    <t>CoverTitle PageCopyrightContentsPreface&amp;#0&amp;#0&amp;#0&amp;#0&amp;#0&amp;#0&amp;#0&amp;#0&amp;#0&amp;#0&amp;#0&amp;#0&amp;#0&amp;#01. Chinese Contributions to Japanese Civilization, 600–8382. Trade without Transformative Learning, 838–18623. Responding to Western Challenges and Reopening Relations, 1839–18824. Rivalry in Korea and the Sino-Japanese War, 1882–18955. Japanese Lessons for a Modernizing China, 1895–1937 with Paula S. Harrell6. The Colonization of Taiwan and Manchuria, 1895–19457. Political Disorder and the Road to War, 1911–1937 with Richard Dyck8. The Sino-Japanese War, 1937–19459. The Collapse of the Japanese Empire and the Cold War, 1945–197210. Working Together, 1972–1992&amp;#0&amp;#0&amp;#0&amp;#0&amp;#0&amp;#0&amp;#0&amp;#0&amp;#0&amp;#0&amp;#0&amp;#0&amp;#0&amp;#0&amp;#0&amp;#0&amp;#0&amp;#0&amp;#0&amp;#0&amp;#0&amp;#0&amp;#0&amp;#0&amp;#0&amp;#0&amp;#0&amp;#0&amp;#0&amp;#0&amp;#0&amp;#0&amp;#0&amp;#0&amp;#0&amp;#0&amp;#0&amp;#011. The Deteriorat</t>
  </si>
  <si>
    <t>This elegantly written history of the relationship between East Asia’s two major powers deploys a 1,500-year chronology with a confidence that comes from decades of deep research on the topic, illustrating how influence and power have waxed and waned between the two countries.-- Rana Mitter Financial TimesWill become required reading…Vogel delves broadly into Japanese and Chinese societies to urge less acrimony and better mutual understanding…Displays a lifetime of deep engagement with sources in English, Chinese and Japanese…He is one of the few thinkers alive with sufficient traction to speak equally with leaders in both countries as well as people on the street.-- Alexis Dudden Times Literary SupplementFor 1,500 years, China and Japan have taken turns as the major Asian power players, shaping each other’s destinies even as they’re often at odds. Vogel traces the nuances.-- New York Times Book ReviewThe importance of this book—by one of the great Asian specialists from the U.S. of the modern era—is in alerting what will hopefully be a wide readership to how complex, and crucial, Sino-Japanese relations are, and how any complacency about the two being able to get on easily and unproblematically can be cured by attending to their long, complex and frequently acrimonious history.-- Kerry Brown Times Higher EducationVogel uses the powerful lens of the past to frame contemporary Chinese-Japanese relations…With scholarly care and an eye on contemporary policy, Vogel suggests that over the centuries—across both the imperial and the modern eras—friction has always dominated their relations.-- Sheila A. Smith Foreign AffairsA sweeping, often fascinating, account…Impressively researched and smoothly written, China and Japan is a timely reminder of how public perceptions are shaped by political expediency, how new leaders and propaganda can efface existing goodwill.</t>
  </si>
  <si>
    <t>The Politics of the Veil</t>
  </si>
  <si>
    <t>The Public Square</t>
  </si>
  <si>
    <t>7</t>
  </si>
  <si>
    <t xml:space="preserve"> HIS013000 HISTORY / Europe / France; POL004000 POLITICAL SCIENCE / Civil Rights; SOC031000 SOCIAL SCIENCE / Discrimination &amp; Race Relations</t>
  </si>
  <si>
    <t>In 2004, the French government instituted a ban on the wearing of  conspicuous signs  of religious affiliation in public schools. Though the ban applies to everyone, it is aimed at Muslim girls wearing headscarves. Proponents of the law insist it upholds France's values of secular liberalism and regard the headscarf as symbolic of Islam's resistance to modernity. The Politics of the Veil is an explosive refutation of this view, one that bears important implications for us all.  Joan Wallach Scott, the renowned pioneer of gender studies, argues that the law is symptomatic of France's failure to integrate its former colonial subjects as full citizens. She examines the long history of racism behind the law as well as the ideological barriers thrown up against Muslim assimilation. She emphasizes the conflicting approaches to sexuality that lie at the heart of the debate--how French supporters of the ban view sexual openness as the standard for normalcy, emancipation, and individuality, and the sexual modesty implicit in the headscarf as proof that Muslims can never become fully French. Scott maintains that the law, far from reconciling religious and ethnic differences, only exacerbates them. She shows how the insistence on homogeneity is no longer feasible for France--or the West in general--and how it creates the very  clash of civilizations  said to be at the root of these tensions. The Politics of the Veil calls for a new vision of community where common ground is found amid our differences, and where the embracing of diversity--not its suppression--is recognized as the best path to social harmony.</t>
  </si>
  <si>
    <t xml:space="preserve"> Scott's book is a wonderful discussion about how well and how badly societies respond to religious challenges. I strongly recommend it. ---Iva Ellen Deutchman, Politics and Religion The Politics of the Veil is a propitious contribution to the exploration and analysis of the complex meanings and purported meanings of these phenomena that have come to symbolise for Turkey and France the struggle to defend the foundations of their Republic against forces that allegedly undermine all that is glorious and good about these 'singular' or 'exceptional' states. ---Elif Aydýn, The Muslim News Joan Scott authoritatively rejects many of the arguments that are often used in favor of totally excluding Islam from the public sphere. In doing so she has provided much food for thought and has written a book that is equally valuable to scholars and to students in a graduate or upper level undergraduate course. ---Hootan Shambayati, Law and Politics Book Review Scott traces the history and politics of veil controversies in France and draws apart intertwined strands, starting with the legacy of racism from the colonial past. She persuasively argues for the negotiation of cultural and religious differences rather than their negation. This book will be required reading for all those concerned with the integration of Muslims into Western Christian societies. —Beth Baron, author of Egypt as a Woman: Nationalism, Gender, and Politics Scott does a good job of conveying the hysteria that surrounded the foulard debate in France...Scott's broad and exhaustive research makes for a bracing account of the debate. ---Laila Lalami, The Nation It is difficult to do justice to the rigour and subtlety of this important book, written by a distinguished historian with previous works on gender and democratic politics. It should be read not only by those interested in the French situation but also by anyone who is c</t>
  </si>
  <si>
    <t>Joan Wallach Scott is the Harold F. Linder Professor in the School of Social Science at the Institute for Advanced Study. Her books include Parite!: Sexual Equality and the Crisis of French Universalism and Gender and the Politics of History.</t>
  </si>
  <si>
    <t>Black Athena</t>
  </si>
  <si>
    <t>The Afroasiatic Roots of Classical Civilization Volume I: The Fabrication of Ancient Greece 1785-1985</t>
  </si>
  <si>
    <t>Bernal, Martin</t>
  </si>
  <si>
    <t xml:space="preserve"> HIS000000 HISTORY / General; HIS002000 HISTORY / Ancient / General; HIS002010 HISTORY / Ancient / Greece; HIS002030 HISTORY / Ancient / Egypt; HIS016000 HISTORY / Historiography; HIS039000 HISTORY / Civilization; LIT020000 LITERARY CRITICISM / Comparative Literature; SOC056000 SOCIAL SCIENCE / Black Studies (Global)</t>
  </si>
  <si>
    <t>What is classical about Classical civilization? In one of the most audacious works of scholarship ever written, Martin Bernal challenges the foundation of our thinking about this question. Classical civilization, he argues, has deep roots in Afroasiatic cultures. But these Afroasiatic influences have been systematically ignored, denied or suppressed since the eighteenth century—chiefly for racist reasons.The popular view is that Greek civilization was the result of the conquest of a sophisticated but weak native population by vigorous Indo-European speakers—Aryans—from the North. But the Classical Greeks, Bernal argues, knew nothing of this “Aryan model.” They did not see their institutions as original, but as derived from the East and from Egypt in particular.In an unprecedented tour de force, Bernal links a wide range of areas and disciplines—drama, poetry, myth, theological controversy, esoteric religion, philosophy, biography, language, historical narrative, and the emergence of “modern scholarship.”</t>
  </si>
  <si>
    <t>CoverPraise for Black AthenaOther Volumes by Martin BernalTitle PageCopyrightDedicationContentsPreface and Acknowledgements&amp;#0&amp;#0&amp;#0&amp;#0&amp;#0&amp;#0&amp;#0&amp;#0&amp;#0&amp;#0&amp;#0&amp;#0&amp;#0&amp;#0&amp;#0&amp;#0&amp;#0&amp;#0&amp;#0&amp;#0&amp;#0&amp;#0&amp;#0&amp;#0&amp;#0&amp;#0&amp;#0&amp;#0&amp;#0&amp;#0&amp;#0&amp;#0&amp;#0&amp;#0&amp;#0Transcription and Phonetics&amp;#0&amp;#0&amp;#0&amp;#0&amp;#0&amp;#0&amp;#0&amp;#0&amp;#0&amp;#0&amp;#0&amp;#0&amp;#0&amp;#0&amp;#0&amp;#0&amp;#0&amp;#0&amp;#0&amp;#0&amp;#0&amp;#0&amp;#0&amp;#0&amp;#0&amp;#0&amp;#0&amp;#0&amp;#0&amp;#0&amp;#0&amp;#0&amp;#0&amp;#0Maps and Charts&amp;#0&amp;#0&amp;#0&amp;#0&amp;#0&amp;#0&amp;#0&amp;#0&amp;#0&amp;#0&amp;#0&amp;#0&amp;#0&amp;#0&amp;#0&amp;#0&amp;#0&amp;#0&amp;#0&amp;#0&amp;#0&amp;#0Chronological TableIntroductionBackground&amp;#0&amp;#0&amp;#0&amp;#0&amp;#0&amp;#0&amp;#0&amp;#0&amp;#0&amp;#0&amp;#0&amp;#0&amp;#0&amp;#0&amp;#0&amp;#0&amp;#0Proposed Historical Outline&amp;#0&amp;#0&amp;#0&amp;#0&amp;#0&amp;#0&amp;#0&amp;#0&amp;#0&amp;#0&amp;#0&amp;#0&amp;#0&amp;#0&amp;#0&amp;#0&amp;#0&amp;#0&amp;#0&amp;#0&amp;#0&amp;#0&amp;#0&amp;#0&amp;#0&amp;#0&amp;#0&amp;#0&amp;#0&amp;#0&amp;#0&amp;#0&amp;#0&amp;#0Black Athena, Volume I: A Summary of the Argument&amp;#0&amp;#0&amp;#0&amp;#0&amp;#0&amp;#0&amp;#0&amp;#0&amp;#0&amp;#0&amp;#0&amp;#0&amp;#0&amp;#0&amp;#0&amp;</t>
  </si>
  <si>
    <t xml:space="preserve"> A monumental and path-breaking work. — Edward Said Martin Bernal’sBlack Athenais nothing short of a monumental achievement in scholarship that re-oriented and transformed serious study of ancient civilizations. It remains a soaring accomplishment of classical erudition of the Afroasiatic foundation of Greek history. — Molefi Kete Asante, author of The History of Africa,Professor, Department of Africology, Temple University Black Athenais a powerfully written and brilliantly researched book that relentlessly unveils the historical and cultural African origins of Western civilization. Still a must read for all those in search of truth. — Ama Mazama, Professor of Africology and African American Studies, Temple University In a spectacular undertaking, Martin Bernal sets out to... restore the credibility of what he calls the Ancient Model of the beginnings of Greek civilizations... Bernal makes an exotic interloper in Classical studies. He comes to them with two outstanding gifts: a remarkable flair for the sociology - perhaps one should say politics - of knowledge, and a formidable linguistic proficiency... The story told by Bernal, with many fascinating twists and turns and quite a few entertaining digressions, is... a critical inquiry into a large part of the European imagination... a retrospect of ingenious and often sardonic erudition. — Perry Anderson, The Guardian A work which has much to offer the lay reader, and its multi-disciplinary sweep is refreshing: it is an important contribution to historiography and the sociology of knowledge, written with elegance, wit, and self-awareness... a thrilling journey... his account is as gripping a tale of scholarly detection and discovery as one could hope to find. — Margaret Drabble, The Observer Bernal's material is fascinating, hi</t>
  </si>
  <si>
    <t>Martin Bernal (1937-2013) was a British scholar of modern Chinese political history and a Professor of Government and Near Eastern Studies at Cornell University. His celebrated Black Athena trilogy is a controversial series which argues that Ancient Greek civilization and language are Eastern and Egyptian in origin.</t>
  </si>
  <si>
    <t>Tending the Wild</t>
  </si>
  <si>
    <t>Native American Knowledge and the Management of California's Natural Resources</t>
  </si>
  <si>
    <t>Anderson, M. Kat</t>
  </si>
  <si>
    <t xml:space="preserve"> HIS028000 HISTORY / Native American; NAT010000 NATURE / Ecology; NAT011000 NATURE / Environmental Conservation &amp; Protection; SOC003000 SOCIAL SCIENCE / Archaeology</t>
  </si>
  <si>
    <t>John Muir was an early proponent of a view we still hold today—that much of California was pristine, untouched wilderness before the arrival of Europeans. But as this groundbreaking book demonstrates, what Muir was really seeing when he admired the grand vistas of Yosemite and the gold and purple flowers carpeting the Central Valley were the fertile gardens of the Sierra Miwok and Valley Yokuts Indians, modified and made productive by centuries of harvesting, tilling, sowing, pruning, and burning. Marvelously detailed and beautifully written, Tending the Wild is an unparalleled examination of Native American knowledge and uses of California's natural resources that reshapes our understanding of native cultures and shows how we might begin to use their knowledge in our own conservation efforts. M. Kat Anderson presents a wealth of information on native land management practices gleaned in part from interviews and correspondence with Native Americans who recall what their grandparents told them about how and when areas were burned, which plants were eaten and which were used for basketry, and how plants were tended. The complex picture that emerges from this and other historical source material dispels the hunter-gatherer stereotype long perpetuated in anthropological and historical literature. We come to see California's indigenous people as active agents of environmental change and stewardship. Tending the Wild persuasively argues that this traditional ecological knowledge is essential if we are to successfully meet the challenge of living sustainably.</t>
  </si>
  <si>
    <t>List of IllustrationsList of TablesPreface and AcknowledgmentsIntroductionPART I. CALIFORNIA AT CONTACT 1. Wildlife, Plants, and People2. Gathering, Hunting, and Fishing3. The Collision of WorldsPART II. INDIGENOUS LAND MANAGEMENT AND ITS ECOLOGICAL BASIS 4. Methods of Caring for the Land5. Landscapes of Stewardship6. Basketry: Cultivating Herbs, Sedges, Grasses, and Tules7. From Arrows to Weirs: Cultivating Shrubs and Trees8. California’s Cornucopia: A Calculated Abundance9. Plant Foods Aboveground: Seeds, Grains, Leaves, and Fleshy Fruits10. Plant Foods Belowground: Bulbs, Corms, Rhizomes, Tubers, and TaprootsPART III. REKINDLING THE OLD WAYS11. Contemporary California Indian Harvesting and Management Practices12. Restoring Landscapes with Native KnowledgeCoda: Indigenous Wisdom in the Modern World NotesBibliographyIndex</t>
  </si>
  <si>
    <t>AndersonM. Kat: M. Kat Anderson is a Lecturer in the Department of Plant Sciences at the University of California, Davis Associate Ecologist at the Agricultural Experimental Station at the University of California, Davis and a faculty member in the Graduate Group in Ecology at the University of California, Davis. She is coeditor, with T. C. Blackburn, of Before the Wilderness: Native Californians as Environmental Managers (1993) and coeditor, with Henry T. Lewis, of Forgotten Fires: Native Americans and the Transient Wilderness by Omer C. Stewart (2002).</t>
  </si>
  <si>
    <t>The Saigon Sisters</t>
  </si>
  <si>
    <t>Privileged Women in the Resistance</t>
  </si>
  <si>
    <t>Norland, Patricia D.</t>
  </si>
  <si>
    <t>NIU Southeast Asian Series</t>
  </si>
  <si>
    <t xml:space="preserve"> HIS027070 HISTORY / Military / Vietnam War; HIS048000 HISTORY / Asia / Southeast Asia; SOC028000 SOCIAL SCIENCE / Women's Studies</t>
  </si>
  <si>
    <t>The Saigon Sisters offers the narratives of a group of privileged women who were immersed in a French lycée and later rebelled and fought for independence, starting with France's occupation of Vietnam and continuing through U.S. involvement and life after war ends in 1975. Tracing the lives of nine women, The Saigon Sisters reveals these women's stories as they forsook safety and comfort to struggle for independence, and describes how they adapted to life in the jungle, whether facing bombing raids, malaria, deadly snakes, or other trials. How did they juggle double lives working for the resistance in Saigon? How could they endure having to rely on family members to raise their own children? Why, after being sent to study abroad by anxious parents, did several women choose to return to serve their country? How could they bear open-ended separation from their husbands? How did they cope with sending their children to villages to escape the bombings of Hanoi? In spite of the maelstrom of war, how did they forge careers? And how, in spite of dislocation and distrust following the end of the war in 1975, did these women find each other and rekindle their friendships? Patricia D. Norland answers these questions and more in this powerful and personal approach to history.</t>
  </si>
  <si>
    <t>1. Thanh:  Our Hearts Beating for the Cause 2. Trang:  Living a Contradiction 3. Minh:  Generation at a Crossroads 4. Le An:  The University of Life 5. Sen:  A Question of Habit 6. Tuyen:  A Chance to Succeed 7. Lien An:  Deep Down, We Remain Vietnamese 8. Xuan:  Liberty, Fraternity, and Equality Were Not for Our People 9. Oahn:  I Did Not Become a Refugee 10. Tranh:  We Are, After All, Human Beings 11. Trang:  Prepared for Any Sacrifice or Risk 12. Minh:  I Led Two Lives 13. Le An:  The Theme of Our Work... Was Revolution 14. Sen:  Working for the People, Not a Particular Party 15. Tuyen:  Everyone Was Wrong 16. Lien An:  We Understood What We Had to Do 17. Xuan:  We Could Not Stay Indifferent 18. Oanh:  French Are Very Nice in France and Very Colonialist in the Colonies 19. ReunitingEpilogue</t>
  </si>
  <si>
    <t xml:space="preserve">Ken Burns, Filmmaker: The biographical sketches are introduced with very precise and accurate historical analysis. The nationalist puzzle is further understood by Norland's remarkable portraits of supporting characters. This book is destined to be a classic. </t>
  </si>
  <si>
    <t>Patricia D. Norland most recently worked as a public diplomacy officer within the U.S. Department of State. She is the translator of Beyond the Horizon, and the author of Vietnam in the Children of the World series. Follow her on Twitter @abidjankit.</t>
  </si>
  <si>
    <t>Anger's Past</t>
  </si>
  <si>
    <t>The Social Uses of an Emotion in the Middle Ages</t>
  </si>
  <si>
    <t>Rosenwein, Barbara H.</t>
  </si>
  <si>
    <t xml:space="preserve"> HIS037010 HISTORY / Medieval; PSY013000 PSYCHOLOGY / Emotions; SOC026000 SOCIAL SCIENCE / Sociology / General</t>
  </si>
  <si>
    <t>This book considers the role of anger in the social lives and conceptual universes of a varied and significant cross-section of medieval people: monks, saints, kings, lords, and peasants.</t>
  </si>
  <si>
    <t xml:space="preserve">Sarah Hamilton, University of Exeter: As this collection shows, the history of the emotions is a promising field which should yield riches for researchers, outside as well as in America, in the years to come.  Overall, this work fills a large lacuna because... the history of anger has not yet been written.... This work will be a welcome addition to research and graduate libraries. Patrick Geary, University of California, Los Angeles: This is a valuable and fascinating collection of essays that explores the cultural, social, linguistic, and political contexts of medieval anger. Its principal values lie first in its successful challenge to the ahistorical, evolutionary constructs of Elias, and second, in the models it presents for further investigation of the history of emotions in medieval or in any other society. I expect that this will be a watershed volume, much read by students and scholars not only in medieval studies but in a wide spectrum of disciplines. Albrecht Classen, Arthuriana: The collection of articles assembled in this book is yet another proof for the vibrancy and progressiveness of medieval studies at large... The authors demonstrate the excellent results of interdisciplinary research employing both traditional philological research skills as well as insights from anthropology, sociology, and Mentalités-geschite.... This excellent volume demonstrates that medieval society was neither primitive nor ideal, as it experienced many forms of anger, but often knew very well how to deal with it, as anger assumed an important ritual function for the aristocracy. </t>
  </si>
  <si>
    <t>RosenweinBarbara H.: Barbara H. Rosenwein is Professor of History at Loyola University Chicago. She is the author of Negotiating Space: Power, Restraint, and Privileges of Immunity in Early Medieval Europe and To Be the Neighbor of Saint Peter: The Social Meaning of Cluny's Property, 909-1049, editor of Anger's Past: The Social Uses of an Emotion in the Middle Ages and coeditor of Monks and Nuns, Saints and Outcasts: Religion in Medieval Society, all from Cornell. She is also the editor of the Cornell series Conjunctions of Religion and Power in the Medieval Past.</t>
  </si>
  <si>
    <t>Statelessness</t>
  </si>
  <si>
    <t>A Modern History</t>
  </si>
  <si>
    <t>Siegelberg, Mira L.</t>
  </si>
  <si>
    <t xml:space="preserve"> HIS010000 HISTORY / Europe / General; HIS037070 HISTORY / Modern / 20th Century; PHI019000 PHILOSOPHY / Political; POL010000 POLITICAL SCIENCE / History &amp; Theory; POL011010 POLITICAL SCIENCE / International Relations / Diplomacy</t>
  </si>
  <si>
    <t>The story of how a much-contested legal category—statelessness—transformed the international legal order and redefined the relationship between states and their citizens.Two world wars left millions stranded in Europe. The collapse of empires and the rise of independent states in the twentieth century produced an unprecedented number of people without national belonging and with nowhere to go. Mira Siegelberg’s innovative history weaves together ideas about law and politics, rights and citizenship, with the intimate plight of stateless persons, to explore how and why the problem of statelessness compelled a new understanding of the international order in the twentieth century and beyond.In the years following the First World War, the legal category of statelessness generated novel visions of cosmopolitan political and legal organization and challenged efforts to limit the boundaries of national membership and international authority. Yet, as Siegelberg shows, the emergence of mass statelessness ultimately gave rise to the rights regime created after World War II, which empowered the territorial state as the fundamental source of protection and rights, against alternative political configurations.Today we live with the results: more than twelve million people are stateless and millions more belong to categories of recent invention, including refugees and asylum seekers. By uncovering the ideological origins of the international agreements that define categories of citizenship and non-citizenship, Statelessness better equips us to confront current dilemmas of political organization and authority at the global level.</t>
  </si>
  <si>
    <t>CoverTitle PageCopyrightDedicationContentsIntroduction1. From a Subject of Fiction to a Legal Reality2. Postimperial States of Statelessness3. Postimperial Foundations of Political Order4. The Real Boundaries of Membership5. A Condition of World Order6. Nationalizing International SocietyConclusionAbbreviationsNotesAcknowledgmentsIndex</t>
  </si>
  <si>
    <t>Illuminating and rich…Over 10 million people are stateless today, and governments seem hell-bent on increasing their numbers…Siegelberg’s account offers a sober corrective to dewy-eyed stories in which the formation of postwar international institutions like the U.N. curtailed state-inflicted cruelties.-- Udi Greenberg New RepublicSiegelberg’s book is the first to consider the evolution of statelessness as a legal, humanitarian, and philosophical matter. It’s an essential contribution to scholarship on the subject, and it could not appear at a more fitting time.-- Atossa Araxia Abrahamian New York Review of BooksDrawing on a wide variety of archival sources…she documents how the problem of statelessness informed theories of human rights and sovereignty…A comprehensive overview of international perspectives and experiences concerning statelessness and the modern state’s power to exclude.-- Laura van Waas and Natalie Brinham Project SyndicateDemonstrate[s] just how late the conceptual and legal borders of our political world map were drawn…Statelessness concerns the ways in which international lawyers and political scientists have responded to the modern phenomenon of exclusion and displacement that characterized much of the twentieth century and that forced new ways of thinking about the role of borders and boundaries of membership.-- Ruth Balint Australian Book ReviewCompelling…This is an impressive work that shows the impact of legal thought on social reality and the significance of possessing a (legal) identity—both at the beginning of the twentieth century and today…Siegelberg’s text is an important contribution, as she makes the understudied topic of statelessness intelligible and, on top of that, demonstrates how it intertwines with other foundational political concepts, such as sovereignty, citizenship, and human rights.-- Isadora Dullaert LSE Review of Books&lt;</t>
  </si>
  <si>
    <t>The Ottoman World</t>
  </si>
  <si>
    <t>A Cultural History Reader, 1450–1700</t>
  </si>
  <si>
    <t>Karateke, Hakan T.</t>
  </si>
  <si>
    <t xml:space="preserve"> HIS026000 HISTORY / Middle East / General; HIS037000 HISTORY / World; HIS055000 HISTORY / Middle East / Turkey &amp; Ottoman Empire</t>
  </si>
  <si>
    <t>The Ottoman lands, which comprised a geography extending from modern Hungary to the Arabian peninsula, were home to a vast population with a rich variety of cultures. The Ottoman World is the first primary source reader designed to reflect a wide and diverse set of voices across Ottoman society and bring them into the classroom. Written in many languages&amp;mdashnot only Ottoman Turkish but also Arabic, Armenian, Greek, Hebrew, Italian, and Persian&amp;mdashthese texts span the extent of the early modern Ottoman empire, from the 1450s to 1700. Instructors are supplied with narratives conveying the lived experiences of individuals through texts that highlight human variety and accelerate a trend away from a state-centric approach to Ottoman history. In addition, samples from court registers, legends, biographical accounts, hagiographies, short stories, witty anecdotes, jokes, and lampoons provide us with exciting glimpses into popular mindsets in Ottoman society. By reflecting new directions in the scholarship with an innovative choice of texts, this sourcebook will provide a vital resource for teachers and students. &amp;#160</t>
  </si>
  <si>
    <t>List of Illustrations Acknowledgments Preface 1 Letters of an Insecure Scholar, 1553&amp;#160 Zaifi, d. after 1557 Translated by A. Tun&amp;ccedil &amp;#350en 2 Adversities at Sea: From Basra to Gujarat, 1554 Seydi Ali Reis, d. 1562 Translated by &amp;Aacutermin V&amp;aacutemb&amp;eacutery 3 Memoirs of an Ottoman Captive in Malta, 1597&amp;ndash98&amp;#160 Macuncuzade Mustafa, d. ca. Early Seventeenth Century Translated by Helga Anetshofer 4 The Excommunication of a Greek Orthodox Priest, ca. 1642 Synadinos of Serres, d. after 1662 Translated by Konrad Petrovszky 5 Dream Letters of a Sufi Woman in Skopje, 1640s Asiye Hatun, d. Second Half of Seventeenth Century Translated by Leslie Schick and Cemal Kafadar 6 Diary of a Sufi Sheikh in Plague-Ridden Istanbul, 1661 Seyyid Hasan Nuri, d. 1688 Translated by Mary I&amp;#351&amp;#305n 7 Ramblings of an Eccentric Sufi Exiled on Limnos, ca. Early 1680s Niyazi-i M&amp;#305sri, d. 1694 Translated by Hakan T. Karateke and Ferenc Csirk&amp;eacutes 8 Adventures of an Ottoman Officer in Captivity, 1690&amp;ndash99 Osman Agha of Timi&amp;#351oara, Written ca. 1724 Translated by Hakan T. Karateke 9 The Trial of a Heretic, 1527 Told by Celalzade Mustafa, d. 1567 Translated by Kaya &amp;#350ahin and Cornell H. Fleischer 10 The Life and Works of Two Mediocre Poets Told by &amp;Acirc&amp;#351&amp;#305k &amp;Ccedilelebi, d. 1572 Translated by Douglas Brookes 11 The Extraordinary Life Story of a Scholar Told by Mehmed Mecdi, d. 1591 Translated by Helga Anetshofer 12 On Servants and Slaves Mustafa &amp;Acircli, d. 1600 Translated by Douglas Brookes 13 Children and Youth Court Records, Sixteenth and Seventeenth Centuries Selected by Yahya Araz Translated by Hakan T. Karateke</t>
  </si>
  <si>
    <t>KaratekeHakan T.: Hakan T. Karateke is Professor of Ottoman and Turkish Culture, Language and Literature at University of Chicago. &amp;#160Helga Anetshofer is Lecturer in Turkish and Ottoman at University of Chicago. She coeditor of Disliking Others: Loathing, Hostility, and Distrust in Pre-Modern Ottoman Lands.</t>
  </si>
  <si>
    <t>An American Genocide</t>
  </si>
  <si>
    <t>The United States and the California Indian Catastrophe, 1846-1873</t>
  </si>
  <si>
    <t>Madley, Benjamin</t>
  </si>
  <si>
    <t>The Lamar Series in Western History</t>
  </si>
  <si>
    <t xml:space="preserve"> HIS028000 HISTORY / Native American; HIS036040 HISTORY / United States / 19th Century; HIS036140 HISTORY / United States / State &amp; Local / West (AK, CA, CO, HI, ID, MT, NV, UT, WY)</t>
  </si>
  <si>
    <t>The first full account of the government-sanctioned genocide of California Indians under United States rule Between 1846 and 1873, California´s Indian population plunged from perhaps 150,000 to 30,000. Benjamin Madley is the first historian to uncover the full extent of the slaughter, the involvement of state and federal officials, the taxpayer dollars that supported the violence, indigenous resistance, who did the killing, and why the killings ended. This deeply researched book is a comprehensive and chilling history of an American genocide. &amp;#160&amp;#160 Madley describes pre-contact California and precursors to the genocide before explaining how the Gold Rush stirred vigilante violence against California Indians. He narrates the rise of a state-sanctioned killing machine and the broad societal, judicial, and political support for genocide. Many participated: vigilantes, volunteer state militiamen, U.S. Army soldiers, U.S. congressmen, California governors, and others. The state and federal governments spent at least $1,700,000 on campaigns against California Indians. Besides evaluating government officials´ culpability, Madley considers why the slaughter constituted genocide and how other possible genocides within and beyond the Americas might be investigated using the methods presented in this groundbreaking book.</t>
  </si>
  <si>
    <t>Selected by Choice as an Outstanding Academic Title of 2016.</t>
  </si>
  <si>
    <t>Benjamin Madley is associate professor of history, University of California, Los Angeles, where he focuses on Native America, the United States, and genocide in world history. He lives in Los Angeles, CA.&amp;#160</t>
  </si>
  <si>
    <t>The Kingdom and the Republic</t>
  </si>
  <si>
    <t>Sovereign Hawai?i and the Early United States</t>
  </si>
  <si>
    <t>Arista, Noelani</t>
  </si>
  <si>
    <t>America in the Nineteenth Century</t>
  </si>
  <si>
    <t xml:space="preserve"> HIS036040 HISTORY / United States / 19th Century; SOC021000 SOCIAL SCIENCE / Ethnic Studies / Native American Studies</t>
  </si>
  <si>
    <t>In The Kingdom and the Republic, Noelani Arista uncovers a trove of previously unused Hawaiian language documents to chronicle Hawaiians' experience of encounter and colonialism in the nineteenth century, reconfiguring familiar histories of trade, proselytization, and negotiations over law and governance in Hawaiʻi.</t>
  </si>
  <si>
    <t>Introduction. He Ao ʻŌlelo: A World of WordsChapter 1. The Political Economy of Mana: Obligation, Debt, and TradeChapter 2. Creating an Island Imaginary: Hawaiʻi's American OriginsChapter 3. The Isles Shall Wait for His Law: Planting the American Congregational MissionChapter 4. Hawaiian Women, Kapu, and the Emergence of K&amp;#257n&amp;#257waiChapter 5. Libel, Law, and Justice Before the ʻAha ʻ&amp;#333leloAfterwordAppendix. Textual Sources and Research MethodsGlossaryNotesIndexAcknowledgments</t>
  </si>
  <si>
    <t xml:space="preserve"> The Kingdom and the Republic challenges some of our most basic assumptions about native Hawaiʻi, the encounters between natives and foreigners, and the processes of colonization, upending our expectations of who, in Hawaiʻi, had law and governance, and who was encountering whom. &amp;mdashRebecca McLennan, University of California, Berkeley Compelling in its analysis and elegant in its exposition, The Kingdom and the Republic will be a force with which the coming generation of scholars of the history of Hawai'i must contend and from which they will benefit. Noelani Arista transforms the way we understand Hawaiʻi in the crucial decades between 1820 and 1840. She upends a simplistic colonial historiography that makes American missionaries the dominant forces in the period. Arista reveals instead a more complex and surprising story that speaks powerfully to questions of law, culture, language, and power in history. &amp;mdashDavid Chang, University of Minnesota Drawing on rich archives of printed materials in the Hawaiian language, Noelani Arista's The Kingdom and the Republic offers an incisive historical account of the misunderstandings and misreadings that shaped relations between native Hawaiians and European and American merchants and missionaries. Arista sets down an original and moving story about power, history and memory in the Pacific. &amp;mdashAnn Fabian, Rutgers University, New Brunswick</t>
  </si>
  <si>
    <t>Noelani Arista is Associate Professor of History at the University of Hawai'i at Manoa.</t>
  </si>
  <si>
    <t>Books Before Print</t>
  </si>
  <si>
    <t>Kwakkel, Erik</t>
  </si>
  <si>
    <t>Medieval Media Cultures</t>
  </si>
  <si>
    <t>Amsterdam University Press</t>
  </si>
  <si>
    <t xml:space="preserve"> HIS037010 HISTORY / Medieval; LIT011000 LITERARY CRITICISM / Medieval</t>
  </si>
  <si>
    <t>This beautifully illustrated book provides an accessible introduction to the medieval manuscript and what it can tell us about the world in which it was made and used. Captured in the materiality of manuscripts are the data enabling us to make sense of the preferences and habits of the individuals who made up medieval society. With short chapters grouped under thematic headings, Books Before Print shows how we may tap into the evidence and explores how manuscripts can act as a vibrant and versatile tool to understand the deep historical roots of human interaction with written information. It highlights extraordinary continuities between medieval book culture and modern-world communication, as witnessed in medieval pop-up books, posters, speech bubbles, book advertisements, and even sticky notes.</t>
  </si>
  <si>
    <t>&amp;ltdiv&amp;gtGeneral Introduction&amp;lt/div&amp;gt&amp;ltdiv&amp;gtFilling the Page: Script, Writing, and Page Design&amp;lt/div&amp;gt&amp;ltdiv&amp;gtIntroduction&amp;lt/div&amp;gt&amp;ltdiv&amp;gt1. Medieval Script&amp;lt/div&amp;gt&amp;ltdiv&amp;gt2. Cracking Codes: Abbreviations in Medieval Script&amp;lt/div&amp;gt&amp;ltdiv&amp;gt3. The Empty Part of the Page&amp;lt/div&amp;gt&amp;ltdiv&amp;gt4. Footnotes Before Print&amp;lt/div&amp;gt&amp;ltdiv&amp;gt5. The First Page of the Manuscript&amp;lt/div&amp;gt&amp;ltdiv&amp;gt6. The Last Page of the Manuscript&amp;lt/div&amp;gt&amp;ltdiv&amp;gtEnhancing the Manuscript: Binding and Decoration&amp;lt/div&amp;gt&amp;ltdiv&amp;gtIntroduction&amp;lt/div&amp;gt&amp;ltdiv&amp;gt7. Dressing Up the Manuscript&amp;lt/div&amp;gt&amp;ltdiv&amp;gt8. Hugging a Manuscript&amp;lt/div&amp;gt&amp;ltdiv&amp;gt9. Judging a Book by its Cover&amp;lt/div&amp;gt&amp;ltdiv&amp;gt10. Mary Had a Little Book&amp;lt/div&amp;gt&amp;ltdiv&amp;gt11. Drawing with Words&amp;lt/div&amp;gt&amp;ltdiv&amp;gt12. Speech Bubbles&amp;lt/div&amp;gt&amp;ltdiv&amp;gt13. Model Books&amp;lt/div&amp;gt&amp;ltdiv&amp;gtReading in Context: Annotations, Bookmarks, and Libraries&amp;lt/div&amp;gt&amp;ltdiv&amp;gtIntroduction&amp;lt/div&amp;gt&amp;ltdiv&amp;gt14. Getting Personal in the Margin&amp;lt/div&amp;gt&amp;ltdiv&amp;gt15. Helping Hands on the Page&amp;lt/div&amp;gt&amp;ltdiv&amp;gt16. Smart Bookmarks&amp;lt/div&amp;gt&amp;ltdiv&amp;gt17. Location, Location&amp;lt/div&amp;gt&amp;ltdiv&amp;gt18. Combating Book Theft&amp;lt/div&amp;gt&amp;ltdiv&amp;gtThe Margins of Manuscript Culture&amp;lt/div&amp;gt&amp;ltdiv&amp;gtIntroduction&amp;lt/div&amp;gt&amp;ltdiv&amp;gt19. The Incredible Expandable Book&amp;lt/div&amp;gt&amp;ltdiv&amp;gt20. Books on a Diet&amp;lt/div&amp;gt&amp;ltdiv&amp;gt21. Books on a Stick&amp;lt/div&amp;gt&amp;ltdiv&amp;gt22. Slips, Strips, and Scraps: Messaging&amp;lt/div&amp;gt&amp;ltdiv&amp;gt23. Slips, Strips, and Scraps: Scholarly Notes&amp;lt/div&amp;gt&amp;ltdiv&amp;gt24. Medieval Name Tags&amp;lt/div&amp;gt&amp;ltdiv&amp;gt25. Posters Before Print&amp;lt/div&amp;gt&amp;ltdiv&amp;gt26. Medieval Book Apps&amp;lt/div&amp;gt&amp;ltdiv&amp;gtContextualizing the Medieval Manuscript&amp;lt/div&amp;gt&amp;ltdiv&amp;gtIntroduction&amp;lt/div&amp;gt&amp;ltdiv&amp;gt27. Where are the Scriptoria?&amp;lt/div&amp;gt&amp;ltdiv&amp;gt28. Desktops&amp;lt/div&amp;gt&amp;ltdiv&amp;gt29. Second-Hand Books Before Print</t>
  </si>
  <si>
    <t xml:space="preserve"> Leah Tether University of Bristol Plekos 21 (2019): 225–28 (URL: http://www.plekos.uni-muenchen.de/2019/r-kwakkel.pdf)</t>
  </si>
  <si>
    <t>KwakkelErik: Erik Kwakkel is book historian and professor at the School of Library, Archival and Information Studies at The University of British Columbia, Vancouver.</t>
  </si>
  <si>
    <t>Rogue Empires</t>
  </si>
  <si>
    <t>Contracts and Conmen in Europe’s Scramble for Africa</t>
  </si>
  <si>
    <t>Press, Steven</t>
  </si>
  <si>
    <t xml:space="preserve"> HIS001000 HISTORY / Africa / General; HIS010000 HISTORY / Europe / General; HIS037060 HISTORY / Modern / 19th Century; POL011000 POLITICAL SCIENCE / International Relations / General; POL047000 POLITICAL SCIENCE / Imperialism</t>
  </si>
  <si>
    <t>In the 1880s Europeans grabbed vast swaths of the African continent, using documents, not guns, as their weapon of choice. Steven Press follows a paper trail of questionable contracts to discover the confidence men who exploited a loophole in international law to assert sovereignty over lands, and whose actions touched off the Scramble for Africa.</t>
  </si>
  <si>
    <t>CoverTitle PageCopyrightDedicationContentsIntroduction1. The Man Who Bought a Country2.The Emergence of an Idea3.King Leopold’s Borneo4.Bismarck’s Borneo5.The Berlin ConferenceEpilogue: AfterlivesNotesAcknowledgmentsIndex</t>
  </si>
  <si>
    <t>First-rate…Press’ originality lies in adding a thorough analysis of the private companies, typically chartered or at least encouraged by European governments, that paved the way for colonization.-- Nicolas van de Walle Foreign AffairsEngaging and original, Rogue Empires retells this familiar story of the so­-called scramble for Africa in the 1880s and 1890s, this time with particular attention to its complex diplomatic and legal dimensions. Press places these events in the context of global imperial history, carefully tracing the emergence, proliferation, and legitimization of these ‘rogue’ empires.-- J. P. Smaldone ChoiceA fascinating and complex book. Press persuasively demonstrates that the private treaty making of adventurers in Borneo in the middle of the nineteenth century had major and overlooked implications for the new wave of imperial expansion in Africa. In doing so, it resituates the Scramble for Africa within global imperial history and offers a new understanding of processes and events that have been the object of decades of scholarly scrutiny. Thoroughly researched, grounded in a wide range of secondary reading, and compellingly written, Rogue Empires will appeal to the specialist and the general reader alike.-- Christopher Vaughan, author of Darfur: Colonial Violence, Sultanic Legacies, and Local Politics, 1916–1956Rogue Empires provides a fresh and innovative perspective on the Scramble for Africa by focusing on the speculators, conmen, and thugs who managed to acquire private empires at virtually no cost to themselves. Press convincingly explores the diplomatic, political, and legal factors that enabled the European conquest and partition of Africa. He effectively engages, and at times pushes back against, conventional narratives and explanations for key events in African history.-- Timothy Parsons, author of The Second British Empire: In the Crucible o</t>
  </si>
  <si>
    <t>Routes of Power</t>
  </si>
  <si>
    <t>Energy and Modern America</t>
  </si>
  <si>
    <t>Jones, Christopher F.</t>
  </si>
  <si>
    <t xml:space="preserve"> BUS023000 BUSINESS &amp; ECONOMICS / Economic History; BUS032000 BUSINESS &amp; ECONOMICS / Infrastructure; BUS070040 BUSINESS &amp; ECONOMICS / Industries / Energy; HIS036060 HISTORY / United States / 20th Century; HIS036080 HISTORY / United States / State &amp; Local / Middle Atlantic (DC, DE, MD, NJ, NY, PA)</t>
  </si>
  <si>
    <t>The fossil fuel revolution is usually rendered as a tale of historic advances in energy production. In this perspective-changing account, Christopher F. Jones instead tells a story of advances in energy access--canals, pipelines, and wires that delivered power in unprecedented quantities to cities and factories at a great distance from production sites. He shows that in the American mid-Atlantic region between 1820 and 1930, the construction of elaborate transportation networks for coal, oil, and electricity unlocked remarkable urban and industrial growth along the eastern seaboard. But this new transportation infrastructure did not simply satisfy existing consumer demand--it also whetted an appetite for more abundant and cheaper energy, setting the nation on a path toward fossil fuel dependence.Between the War of 1812 and the Great Depression, low-cost energy supplied to cities through a burgeoning delivery system allowed factory workers to mass-produce goods on a scale previously unimagined. It also allowed people and products to be whisked up and down the East Coast at speeds unattainable in a country dependent on wood, water, and muscle. But an energy-intensive America did not benefit all its citizens equally. It provided cheap energy to some but not others it channeled profits to financiers rather than laborers and it concentrated environmental harms in rural areas rather than cities.Today, those who wish to pioneer a more sustainable and egalitarian energy order can learn valuable lessons from this history of the nation's first steps toward dependence on fossil fuels.</t>
  </si>
  <si>
    <t>ContentsIntroduction1. Coal’s Liquid Pathways2. The Anthracite Energy Transition3. Pennsylvania’s Petroleum Boom4. Pipelines and Power5. Taming the Susquehanna River6. The Electrification of AmericaConclusionNotesAcknowledgmentsIndex</t>
  </si>
  <si>
    <t>Working at the intersection of technological and environmental history, Jones shows that understanding political economy and social context are integral to understanding energy transitions. His elegantly written and cogently argued narrative of how Americans spent down the planetary savings account of solar energy amassed in fossil fuels is as compelling as a mystery novel.-- Ann Norton Greene Journal of Interdisciplinary HistoryJones rethinks our understanding of the history of energy by examining from a new angle America’s transformation from a society that is dependent on human and animal power to one that relies on fossil fuels and electrical power generation. By focusing on the history of energy infrastructure, Routes of Power demonstrates how this transformation occurred and, in doing so, provides a picture of America’s energy history that is new, concrete, innovative, and persuasive.-- Martin V. Melosi, author of Atomic Age AmericaIn Routes of Power, Jones investigates the economics, the social consequences, and the environmental costs of the transformation from muscle power to coal, oil, and electricity. His work demonstrates effectively that technological change is not automatic but requires human effort and ingenuity.-- David E. Nye, author of America’s Assembly Line</t>
  </si>
  <si>
    <t>JonesChristopher F.: Christopher F. Jones is Assistant Professor of History in the School of Historical, Philosophical, and Religious Studies at Arizona State University.</t>
  </si>
  <si>
    <t>Time and Power</t>
  </si>
  <si>
    <t>Visions of History in German Politics, from the Thirty Years' War to the Third Reich</t>
  </si>
  <si>
    <t>Clark, Christopher</t>
  </si>
  <si>
    <t>22</t>
  </si>
  <si>
    <t xml:space="preserve"> HIS014000 HISTORY / Europe / Germany; HIS016000 HISTORY / Historiography; HIS037030 HISTORY / Modern / General</t>
  </si>
  <si>
    <t>This groundbreaking book presents new perspectives on how the exercise of power is shaped by different notions of time. Acclaimed historian Christopher Clark draws on four key figures from German history—Friedrich Wilhelm of Brandenburg-Prussia, Frederick the Great, Otto von Bismarck, and Adolf Hitler—to look at history through a temporal lens and ask how historical actors and their regimes embody unique conceptions of time.</t>
  </si>
  <si>
    <t xml:space="preserve"> There is much to be learned from these erudite studies of ‘the warping of temporality by power.’ ---Daniel Johnson, Standpoint [Time and Power] looks at history with a particular emphasis on the concept of time and should therefore offer a new and thought-provoking way to examine the past. ---Hester Vaizey, Times Higher Education To read this book is to be constantly stimulated to think new thoughts and to be exhilarated by the grandeur and subtlety of Clark’s argument. ---Lucy Hughes-Hallett, New Statesman [Clark’s] breadth of knowledge is impressive and his conclusions are carefully considered. ---Hester Vaizey, Times Higher Education A stimulating and entertaining book. ---Tim Blanning, Literary Review [A] stirring read that gathers momentum with every chapter. ---Oliver Moody, The Times Clark's book, with its provocative and useful theoretical command of the concepts of time and history and its mastery of the details of German history over four centuries, is an erudite, challenging, and thought-provoking work. ---Michael Curtis, American ThinkerOne of Times Higher Education&amp;#39s Best Books of 2018</t>
  </si>
  <si>
    <t>Christopher Clark, Regius Professor of History, University of Cambridge, Cambridge, UK.</t>
  </si>
  <si>
    <t>Concepts of Urban-Environmental History</t>
  </si>
  <si>
    <t>Mares, Detlev / Knoll, Martin / Haumann, Sebastian</t>
  </si>
  <si>
    <t>Umwelt- und Klimageschichte</t>
  </si>
  <si>
    <t>transcript Verlag</t>
  </si>
  <si>
    <t>In history, cities and nature are often treated as two separate fields of research. »Concepts of Urban-Environmental History« aims to bridge this gap. The contributions to this volume survey major concepts and key issues which have shaped recent debates in the field. They address unresolved questions and future challenges. As a handbook, the collection offers a comprehensive overview for researchers and students, both from a historical and an interdisciplinary background.</t>
  </si>
  <si>
    <t>»Es ist [...] sehr zu begrüßen, dass dieses zuletzt immer mehr an Bedeutung gewinnende Gebiet der Geschichtswissenschaften durch diesen 'Reader' nunmehr kompakt erschlossen wird.«Andreas Weigl, Wiener Geschichtsblätter, 2 (2020)Besprochen in:Literaturdatenbank ORLIS, 7 (2020)</t>
  </si>
  <si>
    <t>Sebastian Haumann (PD Dr.), born 1981, teaches modern history at Technische Universität Darmstadt. His fields of expertise are environmental history and the history of technology as well as urban history.Martin Knoll (Prof. Dr. phil.), born in 1969, is a professor for European regional history at the University of Salzburg, Austria. His research focuses on environmental history, cultural history of the early modern period, the historical development of city-hinterland-relations, and the history of tourism.Detlev Mares, born in 1965, teaches modern history and history didactics at Darmstadt University of Technology. His research deals with British history, popular political culture, and the didactics of history.</t>
  </si>
  <si>
    <t>The Age of the Vikings</t>
  </si>
  <si>
    <t>Winroth, Anders</t>
  </si>
  <si>
    <t>Northern Europe</t>
  </si>
  <si>
    <t xml:space="preserve"> HIS037010 HISTORY / Medieval; HIS044000 HISTORY / Europe / Scandinavia</t>
  </si>
  <si>
    <t>The Vikings maintain their grip on our imagination, but their image is too often distorted by myth. It is true that they pillaged, looted, and enslaved. But they also settled peacefully and traveled far from their homelands in swift and sturdy ships to explore. The Age of the Vikings tells the full story of this exciting period in history. Drawing on a wealth of written, visual, and archaeological evidence, Anders Winroth captures the innovation and pure daring of the Vikings without glossing over their destructive heritage. He not only explains the Viking attacks, but also looks at Viking endeavors in commerce, politics, discovery, and colonization, and reveals how Viking arts, literature, and religious thought evolved in ways unequaled in the rest of Europe. The Age of the Vikings sheds new light on the complex society, culture, and legacy of these legendary seafarers.</t>
  </si>
  <si>
    <t>This book . . . remains such an enjoyable read that readers will find themselves carried along quickly from chapter to chapter.---Kerstin Hundahl, Scandia Comprehensive and colorful, Anders Winroth's The Age of the Vikings paints a lively picture of the era when northern raiders altered the political and social complexion of much of Europe. With its cross-disciplinary approach, engagement with recent archaeological developments, and striking narrative style, The Age of the Vikings offers students of medieval history a vivid portrayal of life among Vikings, non-Viking Scandinavians, and those impacted by Viking activities during one of the West's most tumultuous periods. —Stephen Mitchell, Harvard University[T]his is a detailed and scholarly work, with the full paraphernalia of notes, references and bibliography, but is very well-written and provides a most accessible and readable introduction to the Viking era, and I would strongly recommend it to anyone with an interest in the topic.---Jon Grímr, Magonia blog, [T]his book is obviously where to start for anyone fed up with MGM's 'Vikings' and even remotely interested in the real story behind.---Karen Schousboe, Medieval HistoriesI loved this book. . . . His prose is sharp and compelling, and often left me wanting more (in a good way). . . . Age of the Vikings captures the wanderlust of its subjects, placing the Vikings all over Europe and the Middle East. Winroth's Norse aren't just raiders or farmers, they are merchants, poets, warriors, and sailors. . . . The lives of the Vikings often make for romantic fonder and good television shows, but their lives were far more complicated than those mediums let on.---Jason Mankey, Patheos I know of no other book quite like this one. —Janet L. Nelson, coeditor of The Medieval World This entertaining and informative book provides valuable insights into not only t</t>
  </si>
  <si>
    <t>Anders Winroth is the Forst Family Professor of History at Yale University.</t>
  </si>
  <si>
    <t>Sea Rovers, Silver, and Samurai</t>
  </si>
  <si>
    <t>Maritime East Asia in Global History, 1550–1700</t>
  </si>
  <si>
    <t>Andrade, Tonio / Hang, Xing / Yang, Anand A. / Matteson, Kieko</t>
  </si>
  <si>
    <t>Perspectives on the Global Past</t>
  </si>
  <si>
    <t>University of Hawaii Press</t>
  </si>
  <si>
    <t xml:space="preserve"> HIS003000 HISTORY / Asia / General; HIS037000 HISTORY / World; HIS057000 HISTORY / Maritime History &amp; Piracy </t>
  </si>
  <si>
    <t>Sea Rovers, Silver, and Samurai traces the roots of modern global East Asia by focusing on the fascinating history of its seaways. The East Asian maritime realm, from the Straits of Malacca to the Sea of Japan, has been a core region of international trade for millennia, but during the long seventeenth century (1550 to 1700), the velocity and scale of commerce increased dramatically. Chinese, Japanese, and Vietnamese smugglers and pirates forged autonomous networks and maritime polities they competed and cooperated with one another and with powerful political and economic units, such as the Manchu Qing, Tokugawa Japan, the Portuguese and Spanish crowns, and the Dutch East India Company.Maritime East Asia was a contested and contradictory place, subject to multiple legal, political, and religious jurisdictions, and a dizzying diversity of cultures and ethnicities, with dozens of major languages and countless dialects. Informal networks based on kinship ties or patron-client relations coexisted uneasily with formal governmental structures and bureaucratized merchant organizations. Subsistence-based trade and plunder by destitute fishermen complemented the grand dreams of sea-lords, profit-maximizing entrepreneurs, and imperial contenders. Despite their shifting identities, East Asia’s mariners sought to anchor their activities to stable legitimacies and diplomatic traditions found outside the system, but outsiders, even those armed with the latest military technology, could never fully impose their values or plans on these often mercurial agents.With its multilateral perspective of a world in flux, this volume offers fresh, wide-ranging narratives of the “rise of the West” or “the Great Divergence.” European mariners, who have often been considered catalysts of globalization, were certainly not the most important actors in East and Southeast Asia. China’s maritime traders carried more in volume and value than any other nation, and the China Se</t>
  </si>
  <si>
    <t>This volume is not only a work on piracy and economy, as its title suggests. In fact it discusses trade, state formation, local politics, diplomacy, cosmology, legal cases, and cultural exchanges in the early modern era, and shifting historical images in recent decades. . . . My claim that East Asia was perhaps not unique, however, does not detract from the value of this volume. It rather indicates that similar dynamics were happening at both ends of the Eurasian continent. This may indicate that landbased agricultural states were challenged by trade-oriented states in Southwest Europe and Northeast Asia simultaneously. In this way this volume brings to light a unique development in global history. Those interested in this issue should read this excellent book.This is a fascinating book of essays that evoke a magical maritime region of ports, nodes, and chokepoints inhabited by sea lords and absentee rulers and lubricated by silver and other commodities. . . . Now that we have an important corpus of scholarship on piracy and its linkages with law, sovereignty, and markets, it would be useful to integrate the East Asian experience to push the frontiers of research on the politics of predation, especially in the centuries of transition.The realms of maritime East Asia, although abstract to other maritime realms globally, has a transnational similarity that makes Sea Rovers a valid and useful source for comparative studies on maritime history and the global interconnectivity of waterways. . . . Andrade is no stranger to writing Taiwanese history, but what sets this apart is that it frames the island globally in a pre-modern period.[Tonio Andrade] and coeditor Xing Hang bring together an impressive array of international scholars representing different generations, from pioneers who have been leading the field since the 1970s to emerging scholars. . . . Sea Rovers, Silver, and Samurai renders a great service not only to historians of East Asia but</t>
  </si>
  <si>
    <t>AndradeTonio: Tonio Andrade is professor of history at Emory University.HangXing: Xing Hang is assistant professor of history at Brandeis University.Tonio Andrade (Editor)  Tonio Andrade is professor of history at Emory University.Xing Hang (Editor)  Xing Hang is assistant professor of history at Brandeis University.</t>
  </si>
  <si>
    <t>Boyle Heights</t>
  </si>
  <si>
    <t>How a Los Angeles Neighborhood Became the Future of American Democracy</t>
  </si>
  <si>
    <t>Sánchez, George J.</t>
  </si>
  <si>
    <t>59</t>
  </si>
  <si>
    <t xml:space="preserve"> HIS036000 HISTORY / United States / General; HIS036060 HISTORY / United States / 20th Century; HIS036070 HISTORY / United States / 21st Century; HIS036140 HISTORY / United States / State &amp; Local / West (AK, CA, CO, HI, ID, MT, NV, UT, WY); SOC026030 SOCIAL SCIENCE / Sociology / Urban; SOC031000 SOCIAL SCIENCE / Discrimination &amp; Race Relations</t>
  </si>
  <si>
    <t>The radical history of a dynamic, multiracial American neighborhood. When I think of the future of the United States, and the history that matters in this country, I often think of Boyle Heights.&amp;rdquo&amp;mdashGeorge J. S&amp;aacutenchez The vision for America´s cross-cultural future lies beyond the multicultural myth of the great melting pot. That idea of diversity often imagined ethnically distinct urban districts&amp;mdashthe Little Italys, Koreatowns, and Jewish quarters of American cities&amp;mdashbuilt up over generations and occupying spaces that excluded one another. But the neighborhood of Boyle Heights shows us something altogether different: a dynamic, multiracial community that has forged solidarity through a history of social and political upheaval.Boyle Heights is an in-depth history of the Los Angeles neighborhood, showcasing the potent experiences of its residents, from early contact between Spanish colonizers and native Californians to the internment of Japanese Americans during World War II, the hunt for hidden Communists among the Jewish population, negotiating citizenship and belonging among Latino migrants and Mexican American residents, and beyond. Through each period and every struggle, the residents of Boyle Heights have maintained remarkable solidarity across racial and ethnic lines, acting as a unified polyglot community even as their tribulations have become more explicitly racial in nature. Boyle Heights is immigrant America embodied, and it can serve as the true beacon on a hill toward which the country can strive in a time when racial solidarity and civic resistance have never been in greater need.</t>
  </si>
  <si>
    <t>List of Maps and Illustrations Preface Chapter One &amp;bull Introduction: A Multiracial Map for America Chapter Two &amp;bull Making Los Angeles Chapter Three &amp;bull From Global Movements to Urban Apartheid Chapter Four &amp;bull Disposable People, Expendable Neighborhoods&amp;#160 Chapter Five &amp;bull Witnesses to Internment Chapter Six &amp;bull The Exodus from the Eastside Chapter Seven &amp;bull Edward R. Roybal and the Politics of Multiracialism Chapter Eight &amp;bull Black and Brown Power in the Barrio Chapter Nine &amp;bull Creating Sanctuary Chapter Ten &amp;bull Remembering Boyle Heights Time Line Mayor and City Council Lists Notes Bibliography Index</t>
  </si>
  <si>
    <t>SánchezGeorge J.: George J. S&amp;aacutenchez is the author of the award-winning book Becoming Mexican American and is Professor of American Studies and Ethnicity and History at the University of Southern California. He is the 2020&amp;ndash2021 President of the Organization for American Historians. &amp;#160</t>
  </si>
  <si>
    <t>The Interrogation Rooms of the Korean War</t>
  </si>
  <si>
    <t>The Untold History</t>
  </si>
  <si>
    <t>Kim, Monica</t>
  </si>
  <si>
    <t xml:space="preserve"> HIS023000 HISTORY / Asia / Korea; HIS027020 HISTORY / Military / Korean War; HIS027060 HISTORY / Military / Strategy; HIS036060 HISTORY / United States / 20th Century; HIS037070 HISTORY / Modern / 20th Century; POL049000 POLITICAL SCIENCE / Propaganda</t>
  </si>
  <si>
    <t>A groundbreaking look at how the interrogation rooms of the Korean War set the stage for a new kind of battle—not over land but over human subjectsTraditional histories of the Korean War have long focused on violations of the thirty-eighth parallel, the line drawn by American and Soviet officials in 1945 dividing the Korean peninsula. But The Interrogation Rooms of the Korean War presents an entirely new narrative, shifting the perspective from the boundaries of the battlefield to inside the interrogation room. Upending conventional notions of what we think of as geographies of military conflict, Monica Kim demonstrates how the Korean War evolved from a fight over territory to one over human interiority and the individual human subject, forging the template for the U.S. wars of intervention that would predominate during the latter half of the twentieth century and beyond.Kim looks at how, during the armistice negotiations, the United States and their allies proposed a new kind of interrogation room: one in which POWs could exercise their “free will” and choose which country they would go to after the ceasefire. The global controversy that erupted exposed how interrogation rooms had become a flashpoint for the struggles between the ambitions of empire and the demands for decolonization, as the aim of interrogation was to produce subjects who attested to a nation’s right to govern. The complex web of interrogators and prisoners—Japanese-American interrogators, Indian military personnel, Korean POWs and interrogators, and American POWs—that Kim uncovers contradicts the simple story in U.S. popular memory of “brainwashing” during the Korean War.Bringing together a vast range of sources that track two generations of people moving between three continents, The Interrogation Rooms of the Korean War delves into an essential yet overlooked aspect of modern warfare in the twentieth century.</t>
  </si>
  <si>
    <t xml:space="preserve"> Compelling. . . . A specific, targeted, and nuanced exploration of how the Korean War and Cold War-era battlefield moved inside and became a new ‘struggle of political legitimacy waged within human psyches, souls, and desires.’ </t>
  </si>
  <si>
    <t>Monica Kim is assistant professor of history at New York University. She lives in New York City.</t>
  </si>
  <si>
    <t>The Rise of Nuclear Fear</t>
  </si>
  <si>
    <t>Weart, Spencer R.</t>
  </si>
  <si>
    <t xml:space="preserve"> HIS037070 HISTORY / Modern / 20th Century; HIS054000 HISTORY / Social History; SCI034000 SCIENCE / History</t>
  </si>
  <si>
    <t>After the Fukushima Nuclear Power Plant had a meltdown, protesters around the world challenged nuclear power. Climate change has never aroused this visceral dread. Weart dissects this paradox, showing that powerful images surrounding nuclear energy hold us captive, allowing fear, rather than facts, to drive our thinking and public policy.</t>
  </si>
  <si>
    <t>ContentsPreface1. Radioactive Hopes2. Radioactive Fears3. Radium: Elixir or Poison?4. The Secret, the Master, and the Monster5. The Destroyer of Worlds6. The News from Hiroshima7. National Defenses8. Atoms for Peace9. Good and Bad Atoms10. The New Blasphemy11. Death Dust12. The Imagination of Survival13. The Politics of Survival14. Seeking Shelter15. Fail/Safe16. Reactor Promises and Poisons17. The Debate Explodes18. Energy Choices19. Civilization or Liberation?&lt;/d</t>
  </si>
  <si>
    <t>WeartSpencer R.: Spencer R. Weart is Director Emeritus of the Center for History of Physics of the American Institute of Physics.</t>
  </si>
  <si>
    <t>The Invention of International Order</t>
  </si>
  <si>
    <t>Remaking Europe after Napoleon</t>
  </si>
  <si>
    <t>Sluga, Glenda</t>
  </si>
  <si>
    <t xml:space="preserve"> HIS010000 HISTORY / Europe / General; POL011010 POLITICAL SCIENCE / International Relations / Diplomacy; POL028000 POLITICAL SCIENCE / Public Policy / General; SOC032000 SOCIAL SCIENCE / Gender Studies</t>
  </si>
  <si>
    <t>The story of the women, financiers, and other unsung figures who helped to shape the post-Napoleonic global orderIn 1814, after decades of continental conflict, an alliance of European empires captured Paris and exiled Napoleon Bonaparte, defeating French military expansionism and establishing the Concert of Europe. This new coalition planted the seeds for today's international order, wedding the idea of a durable peace to multilateralism, diplomacy, philanthropy, and rights, and making Europe its center. Glenda Sluga reveals how at the end of the Napoleonic wars, new conceptions of the politics between states were the work not only of European statesmen but also of politically ambitious aristocratic and bourgeois men and women who seized the moment at an extraordinary crossroads in history.In this panoramic book, Sluga reinvents the study of international politics, its limitations, and its potential. She offers multifaceted portraits of the leading statesmen of the age, such as Tsar Alexander, Count Metternich, and Viscount Castlereagh, showing how they operated in the context of social networks often presided over by influential women, even as they entrenched politics as a masculine endeavor. In this history, figures such as Madame de Staël and Countess Dorothea Lieven insist on shaping the political transformations underway, while bankers influence economic developments and their families agitate for Jewish rights.Monumental in scope, this groundbreaking book chronicles the European women and men who embraced the promise of a new kind of politics in the aftermath of the Napoleonic wars, and whose often paradoxical contributions to modern diplomacy and international politics still resonate today.</t>
  </si>
  <si>
    <t xml:space="preserve"> This is a pathbreaking book that will be widely read and cited. I know of no other comparable work on the important role of women intellectual influencers and ambassadrices in the development of imperial Europe's society of states after the Napoleonic wars. —Patricia Owens, author of Between War and Politics: International Relations and the Thought of Hannah Arendt Highly elegant and concise. Sluga brings to life not only the statesmen, monarchs, and diplomats who shaped the post-Napoleonic world, but also the bankers who facilitated this new order and the women who used their networks, wealth, reputations, and standing as salonnières and ambassadrices. —Beatrice de Graaf, author of Fighting Terror after Napoleon: How Europe Became Secure after 1815</t>
  </si>
  <si>
    <t>Glenda Sluga is professor of international history and capitalism at the European University Institute, Florence, and Kathleen Fitzpatrick Laureate Fellow and professor of international history at the University of Sydney. Her books include Internationalism in the Age of Nationalism and Women, Diplomacy, and International Politics since 1500.</t>
  </si>
  <si>
    <t>Trans and Genderqueer Subjects in Medieval Hagiography</t>
  </si>
  <si>
    <t>Spencer-Hall, Alicia / Gutt, Blake</t>
  </si>
  <si>
    <t>Hagiography Beyond Tradition</t>
  </si>
  <si>
    <t xml:space="preserve"> HIS037010 HISTORY / Medieval; HIS054000 HISTORY / Social History; REL105000 RELIGION / Sexuality &amp; Gender Studies; REL110000 RELIGION / Christianity / Saints &amp; Sainthood; SOC064000 SOCIAL SCIENCE / LGBT Studies / General</t>
  </si>
  <si>
    <t>This volume presents an interdisciplinary examination of trans and genderqueer subjects in medieval hagiography. Scholarship has productively combined analysis of medieval literary texts with modern queer theory - yet, too often, questions of gender are explored almost exclusively through a prism of sexuality, rather than gender identity. This volume moves beyond such limitations, foregrounding the richness of hagiography as a genre integrally resistant to limiting binaristic categories, including rigid gender binaries. The collection showcases scholarship by emerging trans and genderqueer authors, as well as the work of established researchers. Working at the vanguard of historical trans studies, these scholars demonstrate the vital and vitally political nature of their work as medievalists. This volume enables the re-creation of a lineage linking modern trans and genderqueer individuals to their medieval ancestors, providing models of queer identity where much scholarship has insisted there were none, and re-establishing the place of non-normative gender in history.</t>
  </si>
  <si>
    <t>List of Figures Acknowledgements  'Introduction', Alicia Spencer-Hall and Blake Gutt Following the Traces: Reassessing the Status Quo, Reinscribing Trans and Genderqueer Realities 1.'Assigned Female at Death: Joseph of Schönau and the Disruption of Medieval Gender Binaries', Martha G. Newman 2.'Inherited Futures: Capgrave's Life of St Katherine', Caitlyn McLoughlin 3.'Juana de la Cruz: Gender-Transcendent Prophetess', Kevin C.A. Elphick 4.'Non-Standard Masculinity and Sainthood in Niketas David's Life of Patriarch Ignatios', Felix Szabo Peripheral Vision(s): Objects, Images, and Identities 5.'Gender-Querying Christ's Wounds: A Non-Binary Interpretation of Christ's Body in Late Medieval Imagery', Sophie Sexon 6.'Illuminating Queer Gender Identity in the Manuscripts of the Vie de sainte Eufrosine', Vanessa Wright 7.'The Queerly Departed: Narratives of Veneration in the Burials of Late Iron Age Scandinavia', Lee Colwill Genre, Gender, and Trans Textualities 8.'St Eufrosine's Invitation to Gender Transgression', Amy V. Ogden 9.'Holy Queer and Holy Cure: Sanctity, Disability, and Transgender Embodiment in Tristan de Nanteuil', Blake Gutt 10.'The Authentic Lives of Transgender Saints: imago Dei and imitatio Christi in the Life of Saint Marinos the Monk', M.W. Bychowski Epilogue: 'Beyond Binaries: The (Trans) Gender(s) of Saints', Mathilde van Dijk Appendix: 'Trans and Genderqueer Studies Terminology, Language, and Usage Guide' Index</t>
  </si>
  <si>
    <t xml:space="preserve"> By establishing transness as holy, the authors are not only working to put trans and genderqueer subjects back into the narrative of history, but at its center. Transness is being rewritten as something beautiful and divine. - - Milo, What Lives Here Now blog (2021)</t>
  </si>
  <si>
    <t>Spencer-HallAlicia: Alicia Spencer-Hall is an Honorary Senior Research Fellow at Queen Mary University of London (UK). Her research interests include: medieval hagiography, disability, gender, digital culture, and film and media studies. Her first monograph, Medieval Saints and Modern Screens: Divine Visions as Cinematic Experience was published by Amsterdam University Press in 2018, and is now available Open Access. Her second book, Medieval Twitter, is forthcoming with ARC Humanities. Catch her on Twitter (@aspencerhall), or at her blog, Medieval, She Wrote (medievalshewrote.com).GuttBlake: Blake Gutt is a postdoctoral scholar with the Michigan Society of Fellows (University of Michigan, USA). He specializes in thirteenth- and fourteenth-century French, Occitan and Catalan literature, and modern queer and trans theory. Blake's current research project examines representations of gender transition and transformation in medieval European literary texts. He has published on the trans Middle Ages in Exemplaria (2018), Medieval Feminist Forum (2019), and most recently in postmedieval's 10th Anniversary Special Issue on Race, Revulsion and Revolution (2020). He is working on a monograph on medieval and modern epistemological systems, developed from his doctoral thesis (University of Cambridge, 2018).</t>
  </si>
  <si>
    <t>Maoism at the Grassroots</t>
  </si>
  <si>
    <t>Everyday Life in China’s Era of High Socialism</t>
  </si>
  <si>
    <t>Brown, Jeremy / Johnson, Matthew D.</t>
  </si>
  <si>
    <t xml:space="preserve"> HIS008000 HISTORY / Asia / China; HIS054000 HISTORY / Social History</t>
  </si>
  <si>
    <t>Maoism at the Grassroots challenges state-centered views of China under Mao, providing insights into the lives of citizens across social strata, ethnicities, and regions. It reveals how ordinary people risked persecution and imprisonment in order to assert personal beliefs and identities, despite political repression and surveillance.</t>
  </si>
  <si>
    <t>CoverTitleCopyrightContentsIntroduction / Jeremy Brown and Matthew D. JohnsonEveryday LifeThe GrassrootsHigh SocialismPart I. Crimes, Labels, and Punishment1. How a “Bad Element” Was Made: The Discovery, Accusation, and Punishment of Zang Qiren / Yang KuisongA Bright FutureA Guilty ConscienceHistorical ProblemsLooking for TroubleAlarmed but UnharmedFalling In with the Wrong LotConfessing His ProblemsConfronting His PastA Failed Suicide AttemptPouring Out Beans from a Bamboo Tube&lt;div class='ch-level-3' class='start-page-43' class='sequence</t>
  </si>
  <si>
    <t>As a work of cultural history, Maoism at the Grassroots seeks to complicate interpretations of China’s Mao era (1949–1976) through an examination of diverse and shared experiences of everyday life… As in the best edited volumes, each section of this book is nicely linked to the others and the authors make connections across the chapters rather than writing in isolation… This book is a must-read for scholars who work on the People’s Republic of China and will prove rewarding as well to anyone curious about ordinary life under Communist Party rule. Maoism at the Grassroots also makes an important intervention in the larger project of writing modern Chinese history. Until recently, Western books on China were primarily written by white men and the occasional white woman. This volume features scholarship from an impressive array of both Western and Chinese academics, many of the latter being translated into English for the first time. This marks a turning point in the production of historical scholarship on the Mao era, and hopefully is an indication of growing collaboration among scholars in different parts of the West and in China.-- Sarah Mellors Los Angeles Review of BooksA new generation of Chinese and Western scholars is enriching the history of Mao Zedong’s China with material from discarded personnel files, diaries, and unpublished manuscripts purchased from paper recyclers, as well as from recently opened local archives. Their view from below challenges the clichéd images of regimented masses fanatically loyal to the revolution.-- Andrew J. Nathan Foreign AffairsFor years, Maoist China was opaque from the outside—interpretable only by what a trickle of refugees said or by inference from government references to ‘the masses.’ That bland term is now passé, but the Western tendency to homogenize the common folk of China persists, especially in fields related to international relations, where scholars and jou</t>
  </si>
  <si>
    <t>Collecting Across Cultures</t>
  </si>
  <si>
    <t>Material Exchanges in the Early Modern Atlantic World</t>
  </si>
  <si>
    <t>Mancall, Peter C. / Bleichmar, Daniela</t>
  </si>
  <si>
    <t xml:space="preserve"> HIS036020 HISTORY / United States / Colonial Period (1600-1775); HIS037020 HISTORY / Renaissance</t>
  </si>
  <si>
    <t>In the early modern age more people traveled farther than at any earlier time in human history. Many returned home with stories of distant lands and at least some of the objects they collected during their journeys. And those who did not travel eagerly acquired wondrous materials that arrived from faraway places. Objects traveled various routes&amp;mdashpersonal, imperial, missionary, or trade&amp;mdashand moved not only across space but also across cultures.Histories of the early modern global culture of collecting have focused for the most part on European Wunderkammern, or  cabinets of curiosities.  But the passion for acquiring unfamiliar items rippled across many lands. The court in Java marveled at, collected, and displayed myriad goods brought through its halls. African princes traded captured members of other African groups so they could get the newest kinds of cloth produced in Europe. Native Americans sought colored glass beads made in Europe, often trading them to other indigenous groups. Items changed hands and crossed cultural boundaries frequently, often gaining new and valuable meanings in the process. An object that might have seemed mundane in some cultures could become a target of veneration in another.The fourteen essays in Collecting Across Cultures represent work by an international group of historians, art historians, and historians of science. Each author explores a specific aspect of the cross-cultural history of collecting and display from the dawn of the sixteenth century to the early decades of the nineteenth century. As the essays attest, an examination of early modern collecting in cross-cultural contexts sheds light on the creative and complicated ways in which objects in collections served to create knowledge&amp;mdashsome factual, some fictional&amp;mdashabout distant peoples in an increasingly transnational world.</t>
  </si>
  <si>
    <t>List of IllustrationsForeword&amp;mdashMalcolm BakerIntroduction&amp;mdashDaniela Bleichmar and Peter C. MancallI. COLLECTING AND THE CONSTRUCTION OF KNOWLEDGE IN THE EARLY MODERN WORLDChapter 1. Seeing the World in a Room: Looking at Exotica in Early Modern Collections&amp;mdashDaniela BleichmarChapter 2. Collecting Global Icons: The Case of the Exotic Parasol&amp;mdashBenjamin SchmidtChapter 3. Ancient Europe and Native Americans: A Comparative Reflection on the Roots of Antiquarianism&amp;mdashAlain SchnappII. COLLECTING AND THE FORMATION OF GLOBAL NETWORKSChapter 4. Aztec Regalia and the Reformation of Display&amp;mdashCarina L. JohnsonChapter 5. Dead Natures or Still Lifes? Science, Art, and Collecting in the Spanish Baroque&amp;mdashJos&amp;eacute Ram&amp;oacuten Marcaida and Juan PimentelChapter 6. Crying a Muck: Collecting, Domesticity, and Anomie in Seventeenth-Century Banten and England&amp;mdashRobert BatchelorChapter 7. Collecting and Translating Knowledge Across Cultures: Capuchin Missionary Images of Early Modern Central Africa, 1650-1750&amp;mdashC&amp;eacutecile FromontChapter 8. European Wonders at the Court of Siam&amp;mdashSarah BensonIII. COLLECTING PEOPLEChapter 9. Collecting and Accounting: Representing Slaves as Commodities in Jamaica, 1674-1784&amp;mdashTrevor BurnardChapter 10. ''Collecting Americans'': The Anglo-American Experience from Cabot to NAGPRA&amp;mdashPeter C. MancallIV. EUROPEAN COLLECTIONS OF AMERICANA IN THE EIGHTEENTH AND NINETEENTH CENTURIESChapter 11. Spanish Collections of Americana in the Late Eighteenth Century&amp;mdashPaz Cabello CarroChapter 12. Mart&amp;iacutenez Compa&amp;ntilde&amp;oacuten and His Illustrated ''Museum''&amp;mdashLisa Trever and Joanne PillsburyChapter 13. Europe Rediscovers Latin America: Collecting Artifacts and Views in the First Decades of the Nineteenth Century&amp;mdashPascal RivialeChapter 14. Ima</t>
  </si>
  <si>
    <t xml:space="preserve"> The essays in Collecting Across Cultures offer a fascinating new perspective on Europe's encounters with an ethnically and culturally diverse early modern world. . . . Collections and the objects within them are thus themselves imaginatively reconceptualized as sites of encounter and exchange. &amp;mdashBritish Journal for the History of Science</t>
  </si>
  <si>
    <t>Daniela Bleichmar is Associate Professor of Art History and History at the University of Southern California. Peter C. Mancall is Andrew W. Mellon Professor of the Humanities and Professor of History and Anthropology at the University of Southern California and Director of the USC-Huntington Early Modern Studies Institute.</t>
  </si>
  <si>
    <t>Unfabling the East</t>
  </si>
  <si>
    <t>The Enlightenment's Encounter with Asia</t>
  </si>
  <si>
    <t xml:space="preserve"> HIS003000 HISTORY / Asia / General; HIS010000 HISTORY / Europe / General; HIS037000 HISTORY / World; HIS037040 HISTORY / Modern / 17th Century; HIS037090 HISTORY / Modern / 16th Century; HIS054000 HISTORY / Social History</t>
  </si>
  <si>
    <t>How Enlightenment Europe rediscovered its identity by measuring itself against the  great civilizations of AsiaDuring the long eighteenth century, Europe's travelers, scholars, and intellectuals looked to Asia in a spirit of puzzlement, irony, and openness. In this panoramic and colorful book, Jürgen Osterhammel tells the story of the European Enlightenment's nuanced encounter with the great civilizations of the East, from the Ottoman Empire and India to China and Japan.Here is the acclaimed book that challenges the notion that Europe's formative engagement with the non-European world was invariably marred by an imperial gaze and presumptions of Western superiority. Osterhammel shows how major figures such as Leibniz, Voltaire, Gibbon, and Hegel took a keen interest in Asian culture and history, and introduces lesser-known scientific travelers, colonial administrators, Jesuit missionaries, and adventurers who returned home from Asia bearing manuscripts in many exotic languages, huge collections of ethnographic data, and stories that sometimes defied belief. Osterhammel brings the sights and sounds of this tumultuous age vividly to life, from the salons of Paris and the lecture halls of Edinburgh to the deserts of Arabia, the steppes of Siberia, and the sumptuous courts of Asian princes. He demonstrates how Europe discovered its own identity anew by measuring itself against its more senior continent, and how it was only toward the end of this period that cruder forms of Eurocentrism--and condescension toward Asia—prevailed.A momentous work by one of Europe's most eminent historians, Unfabling the East takes readers on a thrilling voyage to the farthest shores, bringing back vital insights for our own multicultural age.</t>
  </si>
  <si>
    <t xml:space="preserve"> Jürgen Osterhammel is perhaps the subtlest, most wide-ranging historian of Europe’s relationship with the rest of the world writing today. A brilliant and persuasive book that is also a pleasure to read, Unfabling the East will change forever our vision of Europe’s tangled, sometimes tragic, but inescapably formative relationships with its most significant other. —Anthony Pagden, author of Worlds at War: The 2,500-Year Struggle between East and West Erudite, original, and lively. Osterhammel defends the Enlightenment from the charge of Eurocentrism and portrays in sparkling detail its humane legacy of self-criticism and communication with other cultures. —Harry Liebersohn, author of The Travelers' World: Europe to the Pacific Jürgen Osterhammel is perhaps the subtlest, most wide-ranging historian of Europe’s relationship with the rest of the world writing today. A brilliant and persuasive book that is also a pleasure to read, Unfabling the East will change forever our vision of Europe’s tangled, sometimes tragic, but inescapably formative relationships with its most significant other. —Anthony Pagden, author of The Enlightenment: And Why It Still Matters A most formidable work of history. Osterhammel’s linguistic and scholarly breadth allows him to examine an unusually wide range of writers, countries, and regions, thereby complicating ideas about what was ‘European’ and ‘Asian’ during the long eighteenth century. In addition, his expertise in global history enables him to situate these relationships between myriad cultures and individuals in still wider and longer contexts. The result is a triumph. —Linda Colley, author of Captives: Britain, Empire, and the World, 1600-1850 Osterhammel is truly a world historian—he can explain what the non-European side of the story looks like. —Suzanne L. Marchand, author of German Orientalism in the Age of Empire: Religion, Race, and Scholars</t>
  </si>
  <si>
    <t>Jürgen Osterhammel is professor of modern and contemporary history at the University of Konstanz. He is a recipient of the Gottfried Wilhelm Leibniz Prize, Germany's most prestigious academic award. His books include The Transformation of the World: A Global History of the Nineteenth Century and, with Jan C. Jansen, Decolonization: A Short History (both Princeton). He lives in Freiburg, Germany.</t>
  </si>
  <si>
    <t>Collapse</t>
  </si>
  <si>
    <t>The Fall of the Soviet Union</t>
  </si>
  <si>
    <t>Zubok, Vladislav M.</t>
  </si>
  <si>
    <t xml:space="preserve"> HIS005000 HISTORY / Europe / Baltic States; HIS032000 HISTORY / Russia &amp; the Former Soviet Union; HIS037070 HISTORY / Modern / 20th Century</t>
  </si>
  <si>
    <t>A major study of the collapse of the Soviet Union—showing how Gorbachev’s misguided reforms led to its demiseIn 1945 the Soviet Union controlled half of Europe and was a founding member of the United Nations. By 1991, it had an army four-million strong, five-thousand nuclear-tipped missiles, and was the second biggest producer of oil in the world. But soon afterward the union sank into an economic crisis and was torn apart by nationalist separatism. Its collapse was one of the seismic shifts of the twentieth century. Thirty years on, Vladislav Zubok offers a major reinterpretation of the final years of the USSR, refuting the notion that the breakup of the Soviet order was inevitable. Instead, Zubok reveals how Gorbachev’s misguided reforms, intended to modernize and democratize the Soviet Union, deprived the government of resources and empowered separatism. Collapse sheds new light on Russian democratic populism, the Baltic struggle for independence, the crisis of Soviet finances—and the fragility of authoritarian state power.</t>
  </si>
  <si>
    <t>ZubokVladislav M.: Vladislav M. Zubok is Professor of International History at the London School of Economics and Political Science. He is the author of A Failed Empire, Zhivago’s Children, and The Idea of Russia.</t>
  </si>
  <si>
    <t>Collected Works of Erasmus</t>
  </si>
  <si>
    <t>Colloquies</t>
  </si>
  <si>
    <t>Erasmus, Desiderius</t>
  </si>
  <si>
    <t>DOBD</t>
  </si>
  <si>
    <t xml:space="preserve"> HIS037020 HISTORY / Renaissance; LIT007000 LITERARY CRITICISM / Books &amp; Reading; LIT012000 LITERARY CRITICISM / Reference; LIT019000 LITERARY CRITICISM / Renaissance; PHI022000 PHILOSOPHY / Religious</t>
  </si>
  <si>
    <t>Erasmus´ Familiar Colloquies grew from a  small collection of phrases, sentences, and snatches of dialogue written in Paris around 1497 to help his private pupils improve their command of Latin.</t>
  </si>
  <si>
    <t>ErasmusDesiderius: Desiderius Erasmus (c. 1466-1536), a Dutch humanist, Catholic priest, and scholar, was one of the most influential Renaissance figures. A professor of divinity and Greek, Erasmus wrote, taught, and travelled, meeting with Europe's foremost scholars. A prolific author, Erasmus wrote on both ecclesiastic and general human interest subjects.ThompsonCraig R.: The late Craig R. Thompson was Emeritus Professor of English Literature, University of Pennsylvania. He was for many years a member of the Editorial Board of the Collected Works of Erasmus and has edited and translated a number of Renaissance texts, including the CWE 23-24.</t>
  </si>
  <si>
    <t>Ukraine and Russia</t>
  </si>
  <si>
    <t>Representations of the Past</t>
  </si>
  <si>
    <t xml:space="preserve"> HIS032000 HISTORY / Russia &amp; the Former Soviet Union</t>
  </si>
  <si>
    <t>This book makes important assertions not only about the conflicts and negotiations inherent to opposing historiographic traditions, but about ways of overcoming the limitations imposed by those traditions.</t>
  </si>
  <si>
    <t>Anton Fedyashin:&amp;ldquoA priceless exploration of mythology´s role in historiography ... Plokhy tackles the sore issue of overlapping national narratives with commendable balance, discipline, and insight.&amp;rdquoMarko Pavlyshyn:&amp;ldquoUkraine and Russia presents itself not only as a rich and meticulously argued work of scholarship, but also as an excitingly topical book likely to fascinate not only historians intent upon refining their models of the past, but general readers seeking to understand one of Europe´s most complex, and most uncertain, international relationships.&amp;rdquoBarbara Skinner:&amp;ldquo[Ukraine and Russia] provides not only sharp insights into the historiography but profound evidence of the interplay between identity and historical imagination.&amp;rdquoAndrew Wilson:&amp;ldquoPlokhy moves seamlessly across the centuries with great erudition ... This is a rich and rewarding work.&amp;rdquoAlexander  J. Motyl:&amp;lsquoOnly  a senior scholar who has an easy familiarity with broad range of writings could  have written this excellent book. Plokhy provides a sophisticated analysis of  how Ukrainian and Russian historians have produced both similar and different  histories and historiographies of Ukrainian and Russian history.´Richard Abraham:&amp;lsquoThis attractive and well written book deserves to be read attentively by historians, political scientists, and opinion formers in Ukraine, Russia, and the West.´</t>
  </si>
  <si>
    <t>PlokhySerhii: Serhii Plokhy is the Mykhailo Hrushevsky Professor of Ukrainian History at Harvard University.</t>
  </si>
  <si>
    <t>We Are the Land</t>
  </si>
  <si>
    <t>A History of Native California</t>
  </si>
  <si>
    <t>Bauer, William J. / Akins, Damon B.</t>
  </si>
  <si>
    <t xml:space="preserve"> HIS028000 HISTORY / Native American; HIS036140 HISTORY / United States / State &amp; Local / West (AK, CA, CO, HI, ID, MT, NV, UT, WY); SOC002010 SOCIAL SCIENCE / Anthropology / Cultural &amp; Social</t>
  </si>
  <si>
    <t>Before there was such a thing as California,&amp;rdquo there were the People and the Land. Manifest Destiny, the Gold Rush, and settler colonial society drew maps, displaced Indigenous People, and reshaped the land, but they did not make California. Rather, the lives and legacies of the people native to the land shaped the creation of California. We Are the Land is the first and most comprehensive text of its kind, centering the long history of California around the lives and legacies of the Indigenous people who shaped it. Beginning with the ethnogenesis of California Indians, We Are the Land recounts the centrality of the Native presence from before European colonization through statehood&amp;mdashpaying particularly close attention to the persistence and activism of California Indians in the late twentieth and early twenty-first centuries. The book deftly contextualizes the first encounters with Europeans, Spanish missions, Mexican secularization, the devastation of the Gold Rush and statehood, genocide, efforts to reclaim land, and the organization and activism for sovereignty that built today´s casino economy. A text designed to fill the glaring need for an accessible overview of California Indian history, We Are the Land will be a core resource in a variety of classroom settings, as well as for casual readers and policymakers interested in a history that centers the native experience.</t>
  </si>
  <si>
    <t>List of Illustrations&amp;#160 Acknowledgments Introduction: Openings 1. A People of the Land, a Land for the People Native Spaces: Yuma 2. Beach Encounters: Indigenous People and the Age of Exploration, 1540&amp;ndash1769 Native Spaces: San Diego&amp;#160 3. Our Country before the Fernandino Arrived Was a Forest: Native Towns and Spanish Missions in Colonial California, 1769&amp;ndash1810 Native Spaces: Rome&amp;#160 4. Working the Land: Entrepreneurial Indians and the Markets of Power, 1811&amp;ndash1849 Native Spaces: Sacramento 5. The White Man Would Spoil Everything: Indigenous People and the California Gold Rush, 1846&amp;ndash1873 Native Spaces: Ukiah 6. Working for Land: Rancherias, Reservations, and Labor, 1870&amp;ndash1904 Native Spaces: Ishi Wilderness 7. Friends and Enemies: Reframing Progress, and Fighting for Sovereignty, 1905&amp;ndash1928 Native Spaces: Riverside 8. Becoming the Indians of California: Reorganization and Justice, 1928&amp;ndash1954 Native Spaces: Los Angeles 9. Reoccupying California: Resistance and Reclaiming the Land, 1953&amp;ndash1985 Native Spaces: Berkeley and the East Bay 10. Returning to the Land: Sovereignty, Self-Determination, and Revitalization since 1985 Conclusion: Returns&amp;#160 Index</t>
  </si>
  <si>
    <t>AkinsDamon B.: William J. Bauer, Jr. is an enrolled citizen of the Round Valley Indian Tribes and&amp;#160Professor of History at the University of Nevada, Las Vegas.Damon B. Akins is Associate Professor of History at Guilford College, in Greensboro, North Carolina, and a former high school teacher in Los Angeles.</t>
  </si>
  <si>
    <t>The Royal Hunt in Eurasian History</t>
  </si>
  <si>
    <t>Allsen, Thomas T.</t>
  </si>
  <si>
    <t>Encounters with Asia</t>
  </si>
  <si>
    <t xml:space="preserve"> HIS000000 HISTORY / General; HIS003000 HISTORY / Asia / General</t>
  </si>
  <si>
    <t>From antiquity to the nineteenth century, the royal hunt was a vital component of the political cultures of the Middle East, India, Central Asia, and China. Besides marking elite status, royal hunts functioned as inspection tours and imperial progresses, a means of asserting kingly authority over the countryside. The hunt was, in fact, the  court out-of-doors,  an open-air theater for displays of majesty, the entertainment of guests, and the bestowal of favor on subjects.In the conduct of interstate relations, great hunts were used to train armies, show the flag, and send diplomatic signals. Wars sometimes began as hunts and ended as celebratory chases. Often understood as a kind of covert military training, the royal hunt was subject to the same strict discipline as that applied in war and was also a source of innovation in military organization and tactics.Just as human subjects were to recognize royal power, so was the natural kingdom brought within the power structure by means of the royal hunt. Hunting parks were centers of botanical exchange, military depots, early conservation reserves, and important links in local ecologies. The mastery of the king over nature served an important purpose in official renderings: as a manifestation of his possession of heavenly good fortune he could tame the natural world and keep his kingdom safe from marauding threats, human or animal. The exchanges of hunting partners&amp;mdashcheetahs, elephants, and even birds&amp;mdashbecame diplomatic tools as well as serving to create an elite hunting culture that transcended political allegiances and ecological frontiers.This sweeping comparative work ranges from ancient Egypt to India under the Raj. With a magisterial command of contemporary sources, literature, material culture, and archaeology, Thomas T. Allsen chronicles the vast range of traditions surrounding this fabled royal occupation.</t>
  </si>
  <si>
    <t>Preface1. Hunting Histories&amp;mdashWorld Histories and the World of Animals&amp;mdashPursuing Protein&amp;mdashPursuing Profit&amp;mdashPursuing Power&amp;mdashThis Hunting History2. Field and Stream&amp;mdashWho Hunted?&amp;mdashWhere Did They Hunt?&amp;mdashHow Often Did They Hunt?&amp;mdashHow Did They Hunt?&amp;mdashOn What Scale Did They Hunt?3. Parks&amp;mdashThe Paradise and Its Antecedents&amp;mdashHunting Parks at the Core and on the Periphery&amp;mdashHunting Parks in East Asia&amp;mdashThe Purposes of Paradise4. Partners &amp;mdashAnimals Assistants&amp;mdashDogs&amp;mdashBirds&amp;mdashElephants&amp;mdashCats5. Administration&amp;mdashHunting Establishments&amp;mdashSuccess and Safety&amp;mdashCareers&amp;mdashCosts6. Conservation&amp;mdashKilling and Sparing&amp;mdashGame Management&amp;mdashCultural Constraints&amp;mdashSpecies Endangered&amp;mdashNatural Attitudes7. A Measure of Men&amp;mdashHunting and Hierarchy&amp;mdashPrincely Virtues&amp;mdashCourting Danger&amp;mdashPublicizing Prowess8. Political Animals&amp;mdashPower of Animals&amp;mdashPower over Animals9. Legitimation&amp;mdashAnimals and Ideology&amp;mdashThreat&amp;mdashAnimal Control Officer&amp;mdashState and Nature10. Circulation &amp;mdashOn the Road&amp;mdashPursuing Pleasure&amp;mdashFavors&amp;mdashThe Court Out-of-Doors11. Intimidation&amp;mdashInitiating Warriors&amp;mdashImitating War&amp;mdashIntimating War&amp;mdashInitiating War12. Internationalization&amp;mdashTraffic in Animals&amp;mdashDogs&amp;mdashBirds&amp;mdashElephants&amp;mdashCats&amp;mdashTraffic in Trainers13. Conclusions&amp;mdashHistory Wide&amp;mdashHistory DeepNotesAbbreviations and SourcesModern ScholarshipIndexAcknowledgments</t>
  </si>
  <si>
    <t>Thomas T. Allsen is Professor Emeritus, Department of History, College of New Jersey.</t>
  </si>
  <si>
    <t>The Coming of the French Revolution</t>
  </si>
  <si>
    <t>Lefebvre, Georges</t>
  </si>
  <si>
    <t>72</t>
  </si>
  <si>
    <t xml:space="preserve"> HIS013000 HISTORY / Europe / France; HIS031000 HISTORY / Revolutionary</t>
  </si>
  <si>
    <t>The Coming of the French Revolution remains essential reading for anyone interested in the origins of this great turning point in the formation of the modern world. First published in 1939, on the eve of the Second World War, and suppressed by the Vichy government, this classic work explains what happened in France in 1789, the first year of the French Revolution. Georges Lefebvre wrote history  from below —a Marxist approach. Here, he places the peasantry at the center of his analysis, emphasizing the class struggles in France and the significant role they played in the coming of the revolution.Eloquently translated by the historian R. R. Palmer and featuring an introduction by Timothy Tackett that provides a concise intellectual biography of Lefebvre and a critical appraisal of the book, this Princeton Classics edition continues to offer fresh insights into democracy, dictatorship, and insurrection.</t>
  </si>
  <si>
    <t xml:space="preserve"> Much more than a history of 1789. . . . [A] synthesis, conveying a philosophy of the Revolution as a whole, such as could be written only by a seasoned scholar.  A pleasure to read. . . . Lefebvre sets forth clearly the many causes of that insurrection and explains the influences exerted by the various classes and factions--the nobles and the clergy, on the one side, and the bourgeoisie and the peasantry on the other.  Simply the best introduction to the study of the French Revolution available anywhere. </t>
  </si>
  <si>
    <t>Georges Lefebvre (1874–1959) was one of the most important twentieth-century historians of the French Revolution. His books include The Great Fear of 1789: Rural Panic in Revolutionary France (Princeton). Timothy Tackett is professor emeritus of history at the University of California, Irvine.</t>
  </si>
  <si>
    <t>Household Goods and Good Households in Late Medieval London</t>
  </si>
  <si>
    <t>Consumption and Domesticity After the Plague</t>
  </si>
  <si>
    <t>French, Katherine L.</t>
  </si>
  <si>
    <t xml:space="preserve"> HIS015020 HISTORY / Europe / Great Britain / Norman Conquest to Late Medieval (1066-1485); HIS037010 HISTORY / Medieval</t>
  </si>
  <si>
    <t>The Black Death that arrived in the spring of 1348 eventually killed nearly half of England's population. In its long aftermath, wages in London rose in response to labor shortages, many survivors moved into larger quarters in the depopulated city, and people in general spent more money on food, clothing, and household furnishings than they had before. Household Goods and Good Households in Late Medieval London looks at how this increased consumption reconfigured long-held gender roles and changed the domestic lives of London's merchants and artisans for years to come.Grounding her analysis in both the study of surviving household artifacts and extensive archival research, Katherine L. French examines the accommodations that Londoners made to their bigger houses and the increasing number of possessions these contained. The changes in material circumstance reshaped domestic hierarchies and produced new routines and expectations. Recognizing that the greater number of possessions required a different kind of management and care, French puts housework and gender at the center of her study. Historically, the task of managing bodies and things and the dirt and chaos they create has been unproblematically defined as women's work. Housework, however, is neither timeless nor ahistorical, and French traces a major shift in women's household responsibilities to the arrival and gendering of new possessions and the creation of new household spaces in the decades after the plague.</t>
  </si>
  <si>
    <t xml:space="preserve"> Katherine L. French offers an original and convincing hypothesis about a distinctive mercantile and artisanal culture that is not merely emulative of elite consumption practices, but rather innovative and adaptive. Throughout, she explores the relationship between gender, 'stuff,' and the lifeways and rituals associated with household work, food, and childbirth. More broadly, she makes a powerful contribution to wider historical and sociological discussions about the relationship between people and their things. &amp;mdashKate Giles, University of York</t>
  </si>
  <si>
    <t>Katherine L. French is J. Frederick Hoffman Professor of History at the University of Michigan and author of The People of the Parish: Community Life in a Late Medieval English Diocese and The Good Women of the Parish: Gender and Religion After the Black Death, both published by the University of Pennsylvania Press.</t>
  </si>
  <si>
    <t>Suburban Warriors</t>
  </si>
  <si>
    <t>The Origins of the New American Right - Updated Edition</t>
  </si>
  <si>
    <t>McGirr, Lisa</t>
  </si>
  <si>
    <t>115</t>
  </si>
  <si>
    <t xml:space="preserve"> HIS036060 HISTORY / United States / 20th Century; POL000000 POLITICAL SCIENCE / General</t>
  </si>
  <si>
    <t>In the early 1960s, American conservatives seemed to have fallen on hard times. McCarthyism was on the run, and movements on the political left were grabbing headlines. The media lampooned John Birchers's accusations that Dwight Eisenhower was a communist puppet. Mainstream America snickered at warnings by California Congressman James B. Utt that  barefooted Africans  were training in Georgia to help the United Nations take over the country. Yet, in Utt's home district of Orange County, thousands of middle-class suburbanites proceeded to organize a powerful conservative movement that would land Ronald Reagan in the White House and redefine the spectrum of acceptable politics into the next century. Suburban Warriors introduces us to these people: women hosting coffee klatches for Barry Goldwater in their tract houses members of anticommunist reading groups organizing against sex education pro-life Democrats gradually drawn into conservative circles and new arrivals finding work in defense companies and a sense of community in Orange County's mushrooming evangelical churches. We learn what motivated them and how they interpreted their political activity. Lisa McGirr shows that their movement was not one of marginal people suffering from status anxiety, but rather one formed by successful entrepreneurial types with modern lifestyles and bright futures. She describes how these suburban pioneers created new political and social philosophies anchored in a fusion of Christian fundamentalism, xenophobic nationalism, and western libertarianism.  While introducing these rank-and-file activists, McGirr chronicles Orange County's rise from  nut country  to political vanguard. Through this history, she traces the evolution of the New Right from a virulent anticommunist, anti-establishment fringe to a broad national movement nourished by evangelical Protestantism. Her original contribution to the social history of politics broadens—and often ups</t>
  </si>
  <si>
    <t>[McGirr] treats her subject with commendable fairness . . . deeply informed with dozens of interviews and serious archival work. . . . Suburban Warriors is a welcome addition to contemporary American history. It is the first long look at activists who have been woefully understudied given their influence on the course of recent politics. ---Brian Doherty, ReasonA groundbreaking work of scholarship.---John J. Miller, National Review Something happened to the Republican Party in the 1960s, changing it forever. How did a crypto-liberal, Northeast-dominated, establishment-oriented party become a populist, counter-liberal crusade? Here's the story: exhaustively researched and presented with telling analysis and narrative verve. —Kevin Starr, State Librarian of CaliforniaWinner of the 2001 Book Award, New England Historical Association In her impressively researched, gracefully written book, Lisa McGirr convincingly demonstrates that historians, who have been preoccupied with the Left in the 1960s, need to develop a deeper comprehension of how conservatives in places such as Orange County reconfigured American political culture. Readers will find her attempt to understand them, rather than dismiss or condemn them, both rewarding and challenging. —William E. Leuchtenburg, University of North Carolina at Chapel HillMcGirr paints a complex picture . . . Incisive, yet fair, this represents an important standing of how antimodernist ideologies continue to thrive.A focused, stimulating account that demonstrates that many of the best contemporary works of the Sixties are about the rise of the Right.Orange County's success as a crucible for conservatism, McGirr skillfully argues, was rooted in the fact that it took tried and true American values of individualism and community, boldly exaggerated them and then recombined them in ways that accentuated their messy contradictions. . . . McGirr blends politic</t>
  </si>
  <si>
    <t>Lisa McGirr is professor of history at Harvard University.</t>
  </si>
  <si>
    <t>Stalin and the Fate of Europe</t>
  </si>
  <si>
    <t>The Postwar Struggle for Sovereignty</t>
  </si>
  <si>
    <t>Naimark, Norman M.</t>
  </si>
  <si>
    <t xml:space="preserve"> HIS010000 HISTORY / Europe / General; HIS032000 HISTORY / Russia &amp; the Former Soviet Union; HIS037070 HISTORY / Modern / 20th Century</t>
  </si>
  <si>
    <t>It can seem as though the Cold War division of Europe was inevitable. But Stalin was more open to a settlement on the continent than is assumed. In this powerful reassessment of the postwar order, Norman Naimark returns to the four years after WWII to illuminate European leaders’ efforts to secure national sovereignty amid dominating powers.</t>
  </si>
  <si>
    <t>CoverTitle PageCopyrightContentsIntroduction&amp;#0&amp;#0&amp;#0&amp;#0&amp;#0&amp;#0&amp;#0&amp;#0&amp;#0&amp;#0&amp;#0&amp;#0&amp;#0&amp;#0&amp;#0&amp;#0&amp;#0&amp;#0&amp;#01. The Bornholm Interlude2. The Albanian Backflip3. The Finnish Fight for Independence4. The Italian Elections5. The Berlin Blockade6. Gomulka versus Stalin7. Austrian TanglesConclusion&amp;#0&amp;#0&amp;#0&amp;#0&amp;#0&amp;#0&amp;#0&amp;#0&amp;#0&amp;#0&amp;#0&amp;#0&amp;#0&amp;#0&amp;#0&amp;#0&amp;#0List of Abbreviations&amp;#0&amp;#0&amp;#0&amp;#0&amp;#0&amp;#0&amp;#0&amp;#0&amp;#0&amp;#0&amp;#0&amp;#0&amp;#0&amp;#0&amp;#0&amp;#0&amp;#0&amp;#0&amp;#0&amp;#0&amp;#0&amp;#0&amp;#0&amp;#0&amp;#0&amp;#0&amp;#0&amp;#0Notes&amp;#0&amp;#0&amp;#0&amp;#0&amp;#0&amp;#0&amp;#0&amp;#0&amp;#0&amp;#0&amp;#0&amp;#0AcknowledgmentsIndex</t>
  </si>
  <si>
    <t>Naimark selects seven case studies to illustrate the complexity of Stalin’s aims in Europe, as he brings his superlative knowledge of the Soviet leader to bear on present-day realities…Naimark has few peers as a scholar of Stalinism, the Soviet Union and 20th-century Europe, and his latest work Stalin and the Fate of Europe is one of his most original and interesting.-- Financial TimesDetails the negotiations, the intrigues, and the showdowns that dominated the febrile politics of the postwar years…Those endeavoring to defend the independence of their territories and governments today would do well to look to the pragmatism, dexterity and resourcefulness of the politicians of the late 1940s. The book is a timely and instructive account not merely of our own history but also of our fractious, unsettling present.-- Daniel Beer The Guardian[Naimark’s] archival research and reading of the scholarly literature here adds shades of nuance and intricacy to ‘the well-honed dark images and paradigms of traditional Cold War history.’-- Joshua Rubenstein Wall Street JournalThe narrative of the early years of the Cold War has long since grown stale through repeated retellings of US–Soviet confrontations. Naimark, citing sources in six different languages, Europeanizes the story…Stalin and the Fate of Europe exemplifies the best qualities of Cold War history-writing. It is also, I think, a book for our time.-- Lewis H. Siegelbaum Times Literary SupplementNorman Naimark adds an abundance of fresh knowledge to a time and place that we think we know, clarifying the contours of Soviet–American conflict by skillfully enriching the history of postwar Europe.-- Timothy Snyder, author of On TyrannyThrough case studies ranging from Denmark to Italy and Finland to Albania, Naimark shows us just how open and contested European politics was in the immediate postwar years—a</t>
  </si>
  <si>
    <t>Fifty Early Medieval Things</t>
  </si>
  <si>
    <t>Materials of Culture in Late Antiquity and the Early Middle Ages</t>
  </si>
  <si>
    <t>Dey, Hendrik / Deliyannis, Deborah / Squatriti, Paolo</t>
  </si>
  <si>
    <t xml:space="preserve"> ART015070 ART / History / Medieval; HIS037010 HISTORY / Medieval; REL013000 RELIGION / Christianity / Literature &amp; the Arts</t>
  </si>
  <si>
    <t>Fifty Early Medieval Things introduces readers to the material culture of late antique and early medieval Europe, north Africa, and western Asia. The authors present 50 objects—artifacts, structures, and archaeological features—created between the 4th and 11th centuries. Each thing introduces important themes in the social, political, cultural, religious, and economic history of the postclassical era.</t>
  </si>
  <si>
    <t xml:space="preserve">Edward M. Schoolman, Associate Professor of History, University of Nevada, Reno, and author of Rediscovering Sainthood in Italy: Fifty Early Medieval Things does an excellent job of presenting objects as agents in, and informants of, the medieval world, as well as how medievalists have come to understand the nature of ‘things’. Suitable for medieval survey courses and beyond, this book's innovative presentation opens new possibilities for teaching the early Middle Ages. Valerie Garver, Associate Professor of History, Northern Illinois University, and author of Women and Aristocratic Culture in the Carolingian World: Fifty Early Medieval Things is an important teaching text that serves to underline the importance of material culture studies to the medieval era. The scholarship is outstanding, the range of objects impressive, and the geographic coverage welcome in its breadth. The entries for the ‘things’ are clear and delightful. </t>
  </si>
  <si>
    <t>DeliyannisDeborah: Deborah Deliyannis is Associate Professor of History at Indiana University.DeyHendrik: Hendrik Dey is Professor of Art History at Hunter College, CUNY.SquatritiPaolo: Paolo Squatriti is Professor of History and Italian at the University of Michigan.</t>
  </si>
  <si>
    <t>Siam Mapped</t>
  </si>
  <si>
    <t>A History of the Geo-Body of a Nation</t>
  </si>
  <si>
    <t>Winichakul, Thongchai</t>
  </si>
  <si>
    <t xml:space="preserve"> HIS016000 HISTORY / Historiography</t>
  </si>
  <si>
    <t>This unusual and intriguing study of nationhood explores the 19th-century confrontation of ideas that transformed the kingdom of Siam into the modern conception of a nation. Siam Mapped challenges much that has been written on Thai history because it demonstrates convincingly that the physical and political definition of Thailand on which other works are based is anachronistic.</t>
  </si>
  <si>
    <t>An excellent and well-researched example of how concepts of the space of a nation change over time and effect how a nation develops.A highly original and important study... A work where theory illumines history equally as history informs theory.In telling his story of the encounters ... Thongchai generates a number of remarkably original insights into the dynamics of Siamese/Thai history in the 19th and 20th centuries. With Siam Mapped Thongchai presents an exciting and fertile new approach to the emergence of modern nationhood and nationalism.</t>
  </si>
  <si>
    <t>WinichakulThongchai: Thongchai Winichakul is emeritus professor of history at the University of Wisconsin–Madison.</t>
  </si>
  <si>
    <t>Before Orientalism</t>
  </si>
  <si>
    <t>Asian Peoples and Cultures in European Travel Writing, 1245-151</t>
  </si>
  <si>
    <t>Phillips, Kim M.</t>
  </si>
  <si>
    <t>Drawing on medieval accounts of the earliest European journeys to China, India, Mongolia, and southeast Asia, Before Orientalism explores European attitudes toward Asian eating habits, sexual practices, femininities, and civility, reconstructing a precolonial vision of the East that was often neutral or admiring.</t>
  </si>
  <si>
    <t>Note on the TextIntroductionPART I. THEORY, PEOPLE, GENRESChapter 1. On OrientalismChapter 2. Travelers, Tales, AudiencesChapter 3. Travel Writing and the Making of EuropePART II. ENVISIONING ORIENTSChapter 4. Food and FoodwaysChapter 5. FemininitiesChapter 6. SexChapter 7. CivilityChapter 8. BodiesAfterword: For a Precolonial Middle AgesNotesBibliographyIndexAcknowledgments</t>
  </si>
  <si>
    <t xml:space="preserve"> Before Orientalism argues that medieval travelers were not and could not have been writing from an imperialist perspective as later 'Orientalist' writers are alleged to have done. Kim M. Phillips proves her case most convincingly, and following these travel writers through her examination of their texts is an exceedingly interesting journey. &amp;mdashDavid O. Morgan, University of Wisconsin-Madison A richly detailed discussion of later medieval European travellers' accounts describing Eastern Asia. . . . Phillips's call for a 'precolonial studies,' in which the diversity of European responses to foreignness takes centre-stage, is a compelling point from which medieval and early modern historians might begin to question the historical specificity of language of conquest, ownership and desire outlined so influentially by Edward Said. &amp;mdashEnglish Historical Review A detailed and stimulating portrait of the heterogeneity of Western travelers' responses to what they saw, heard, tasted, touched, and smelled during their journeys to the distant regions of Asia. &amp;mdashSuzanne Conklin Akbari, University of Toronto Well-argued and well-researched. &amp;mdashSpeculum</t>
  </si>
  <si>
    <t>Kim M. Phillips is Associate Professor of History at the University of Auckland. She is coauthor (with Barry Reay) of Sex Before Sexuality: A Premodern History and author of Medieval Maidens: Young Women and Gender in England, 1270-1540.</t>
  </si>
  <si>
    <t>The Heart and Stomach of a King</t>
  </si>
  <si>
    <t>Elizabeth I and the Politics of Sex and Power</t>
  </si>
  <si>
    <t>Levin, Carole</t>
  </si>
  <si>
    <t xml:space="preserve"> HIS015000 HISTORY / Europe / Great Britain / General</t>
  </si>
  <si>
    <t>With a new introduction that situates the original edition within the emerging genre of cultural biography, the second edition of The Heart and Stomach of a King explores the myriad ways Queen Elizabeth I represented herself as a public figure and how her subjects represented and responded to her.</t>
  </si>
  <si>
    <t xml:space="preserve"> Written in a lucid, often witty prose style, Carole Levin's volume. . . promises to become a classic of enduring interest to specialists and general readers alike. &amp;mdashSixteenth Century Journal  Levin breaks out of the usual stale biographical packaging of Elizabeth by using traditional sources in imaginative ways, as well as by incorporating a number of less usual texts. &amp;mdashShakespeare QuarterlyPraise for the first edition:</t>
  </si>
  <si>
    <t>Carole Levin is Willa Cather Professor of History and Director of the Medieval and Renaissance Studies Program at the University of Nebraska. She is author of Dreaming the English Renaissance: Politics and Desire in Court and Culture and Propaganda in the English Reformation: Heroic and Villainous Images of King John.</t>
  </si>
  <si>
    <t>Burying Mao</t>
  </si>
  <si>
    <t>Chinese Politics in the Age of Deng Xiaoping - Updated Edition</t>
  </si>
  <si>
    <t>Baum, Richard</t>
  </si>
  <si>
    <t>For almost two decades after Mao Zedong's death, an epic, no-holds-barred contest was waged in China between orthodox Marxists and reformers. With Deng Xiaoping's strong support, the reformers ultimately won but they--and China--paid a heavy price. Here, Richard Baum provides a lively, comprehensive guide to the intricate theater of post-Mao Chinese politics. He tells the intriguing story of an escalating intergenerational clash of ideas and values between the aging revolutionaries of the Maoist era and their younger, more pragmatic successors. Baum deftly analyzes the anatomy of the reformers' ultimate victory in his brilliant reconstruction of the twists and turns of the reform process.</t>
  </si>
  <si>
    <t>In this highly readable book, Baum provides a fascinating and extremely detailed account of how Deng Xiaoping came to power, how he reversed Mao's policies and launched China on the path of economic reform, how he handled the complex interaction between the top leaders of the Party, and how he deftly preserved supreme power in his own hands. . . . [Readers] will find much in the book that will help them comprehend developments in contemporary China.. . . [a] thorough, balanced and interesting work.---Ian Buruma, Sunday TelegraphBaum demonstrates that Deng Xiaoping is the ultimate Machiavellian leader. . . . the quality of his analysis is first-rate. . . . This should give the reader insight into China as a future world power.This is the right way to look at Chinese politics, in which power and personalities are much more important than ideology, which is regularly twisted to fit current needs.... Baum excellently pinpoints how factions, the bane of Chinese politics, align and realign.Baum demonstrates with this book his command of the Chinese political scene in a critical year of transition for China.... Brilliantly researched and full of interpretative and nuanced insights into the leadership struggle, Burying Mao brings China into sharp focus.---Patrick Tyler, The New York TimesIt is the most comprehensive guide to hand, and is more persuasive for coming in the winter of Dengism.What the book brings out is how dangerous was the territory through which Deng and his men had to pass. It was not a simple matter of assuming power and issuing decrees. . . . Deng emerges from this study less as an emperor than as a consummate politician. . . . Burying Mao is a first-class work, coolly judged and clearly written, drawing on a mass of carefully sifted material.Written by one of the best commentators in the United States on Chinese politics, this is . . . [an] extremely thorough, yet accessible account of Chines</t>
  </si>
  <si>
    <t>Richard Baum is Professor of Political Science at the University of California, Los Angeles. He has written widely on contemporary Chinese political affairs.</t>
  </si>
  <si>
    <t>The Rise of Magic in Early Medieval Europe</t>
  </si>
  <si>
    <t>Flint, Valerie Irene Jane</t>
  </si>
  <si>
    <t xml:space="preserve"> There are forces better recognized as belonging to human society than repressed or left to waste away or growl about upon its fringes.  So writes Valerie Flint in this powerful work on magic in early medieval Europe. Flint shows how many of the more discerning leaders of the early medieval Church decided to promote non-Christian practices originally condemned as magical--rather than repressing them or leaving them to waste away or  growl.  These wise leaders actively and enthusiastically incorporated specific kinds of  magic  into the dominant culture not only to appease the contemporary non-Christian opposition but also to enhance Christianity itself.</t>
  </si>
  <si>
    <t xml:space="preserve"> Diligently researched and well-written survey of what antiquity and churchmen between the fifth and eleventh centuries had to say about magical beliefs and practices, and what the Church and State should do about them.  In this large, brave and erudite book, Valerie Flint sets out to rescue the preternatural aspects of medieval culture from the opprobrium with which Reformation polemicists attacked them, and to understand magic, both 'Christian magic' and non-Christian, on its own terms.... This is a book which will inevitably arouse welcome and refreshing controversy. ---Julia Smith, Early Medieval Europe Flint combines a bold thesis and sophisticated historiography with impeccable scholarship. Her semantic disentangling of contemporary texts and their various terms is as sensitive as her contextual interpretation of them.... Flint writes with verve and style. This is an extraordinarily good book. ---Patrick Curry, History Today</t>
  </si>
  <si>
    <t>Valerie I. J. Flint is Professor of History at the University of Auckland. Among her books is The Imaginative Landscape of Christopher Columbus (Princeton).</t>
  </si>
  <si>
    <t>Cold War Civil Rights</t>
  </si>
  <si>
    <t>Race and the Image of American Democracy</t>
  </si>
  <si>
    <t>Dudziak, Mary L.</t>
  </si>
  <si>
    <t>73</t>
  </si>
  <si>
    <t xml:space="preserve"> HIS036060 HISTORY / United States / 20th Century; HIS037000 HISTORY / World; POL011010 POLITICAL SCIENCE / International Relations / Diplomacy</t>
  </si>
  <si>
    <t>In 1958, an African-American handyman named Jimmy Wilson was sentenced to die in Alabama for stealing two dollars. Shocking as this sentence was, it was overturned only after intense international attention and the interference of an embarrassed John Foster Dulles. Soon after the United States' segregated military defeated a racist regime in World War II, American racism was a major concern of U.S. allies, a chief Soviet propaganda theme, and an obstacle to American Cold War goals throughout Africa, Asia, and Latin America. Each lynching harmed foreign relations, and  the Negro problem  became a central issue in every administration from Truman to Johnson. In what may be the best analysis of how international relations affected any domestic issue, Mary Dudziak interprets postwar civil rights as a Cold War feature. She argues that the Cold War helped facilitate key social reforms, including desegregation. Civil rights activists gained tremendous advantage as the government sought to polish its international image. But improving the nation's reputation did not always require real change. This focus on image rather than substance--combined with constraints on McCarthy-era political activism and the triumph of law-and-order rhetoric--limited the nature and extent of progress. Archival information, much of it newly available, supports Dudziak's argument that civil rights was Cold War policy. But the story is also one of people: an African-American veteran of World War II lynched in Georgia an attorney general flooded by civil rights petitions from abroad the teenagers who desegregated Little Rock's Central High African diplomats denied restaurant service black artists living in Europe and supporting the civil rights movement from overseas conservative politicians viewing desegregation as a communist plot and civil rights leaders who saw their struggle eclipsed by Vietnam. Never before has any scholar so directly connected civil r</t>
  </si>
  <si>
    <t xml:space="preserve"> A meticulously researched and eloquently composed study. ---Desmond King, Times Higher Education Supplement Meticulously researched and beautifully written, Mary Dudziak's book makes a spectacularly illuminating contribution to a subject traditionally neglected—the linkage between race relations and foreign policy: neither African-American history nor diplomatic history will be the same again. —Gerald Horne, author of Race Woman: The Lives of Shirley Graham Du Bois Groundbreaking.  This book reflects a growing interest among historians in the global significance of race. . . . It is accessible and will have multiple uses as an approach to civil rights history, as an examination of policy making, and as a model of how a study can be attentive to both foreign and domestic aspects of a particular issue. It is tightly argued, coherent, and polished, and it features some particularly fine writing. —Brenda Plummer, author of Rising Wind: Black Americans and U.S. Foreign Affairs, 1935-1960 This nuanced, scholarly appraisal of the relationship between foreign policy and the civil rights story offers a fresh and provocative perspective on twentieth-century American history.  An intelligent and informative book that is sure to become a staple of both civil rights and Cold War historiography. ---Steven F. Lawson, American Historical Review Dudziak earns high praise for her superb work.  Civil rights activists' efforts were watched carefully by the nation and by the world, and now are described and analyzed for us all with masterful skill by Mary Dudziak in Cold War Civil Rights. Although the Cold War is over, race remains a critical feature of global politics. As recent events remind us so well, much appears to be tied loosely with the destiny of democracy in the United States and the way that the country is seen by a diverse and divided world. In understanding this process, the issues at stak</t>
  </si>
  <si>
    <t>Mary L. Dudziak is professor of law, history, and political science at the University of Southern California. Her books include Exporting American Dreams: Thurgood Marshall's African Journey, September 11 in History, and Legal Borderlands.</t>
  </si>
  <si>
    <t>Japan</t>
  </si>
  <si>
    <t>History and Culture from Classical to Cool</t>
  </si>
  <si>
    <t>Stalker, Nancy K.</t>
  </si>
  <si>
    <t>Japan: History and Culture from Classical to Cool&amp;#160provides a historical account of Japan´s elite and popular cultures from premodern to modern periods. Drawing on the most up-to-date scholarship across numerous disciplines, Nancy K. Stalker presents the key historical themes, cultural trends, and religious developments throughout Japanese history. Focusing on everyday life and ordinary consumption, this is the first textbook of its kind to explore both imperial and colonial culture and offer expanded content on issues pertaining to gender and sexuality. Organized into fourteen chronological and thematic chapters, this text explores some of the most notable and engaging aspects of Japanese life and is well suited for undergraduate classroom use. &amp;#160</t>
  </si>
  <si>
    <t>Preface 1. Early Japan 2. Forging a Centralized State (550&amp;ndash794) 3. The Rule of Taste: Lives of Heian Aristocrats (794&amp;ndash1185) 4. The Rise and Rule of the Warrior Class (12th&amp;ndash15th centuries) 5. Disintegration and Reunification (1460s&amp;ndashearly 1600s) 6. Maintaining Control: Tokugawa Official Culture (1603&amp;ndash1850s) 7. Edo Popular Culture: The Floating World and Beyond (late 17th to mid-19th centuries) 8. Facing and Embracing the West (1850s&amp;ndash1900s) 9. Modernity and its Discontents (1900s&amp;ndash1930s) 10. Cultures of Empire and War (1900s&amp;ndash1940s) 11. Defeat and Reconstruction (1945&amp;ndash1970s) 12. &amp;ldquoCool&amp;rdquo Japan as Cultural Superpower (1980s&amp;ndash2010s) Notes Index</t>
  </si>
  <si>
    <t>StalkerNancy K.: Nancy K. Stalker&amp;#160is the Soshitsu Sen XV Distinguished Professor of Traditional Japanese Culture and History in the Department of History at the University of Hawai?i at Manoa. She is the author of&amp;#160Prophet Motive: Deguchi Onisaburo, Oomoto, and the Rise of a New Religion in Imperial Japan and the editor of Devouring Japan: Global Perspectives on Japanese Culinary Identity.</t>
  </si>
  <si>
    <t>The Lost History of Liberalism</t>
  </si>
  <si>
    <t>From Ancient Rome to the Twenty-First Century</t>
  </si>
  <si>
    <t>Rosenblatt, Helena</t>
  </si>
  <si>
    <t xml:space="preserve"> HIS010000 HISTORY / Europe / General; HIS036000 HISTORY / United States / General; HIS037000 HISTORY / World; PHI019000 PHILOSOPHY / Political; POL042020 POLITICAL SCIENCE / Political Ideologies / Conservatism &amp; Liberalism</t>
  </si>
  <si>
    <t>The changing face of the liberal creed from the ancient world to todayThe Lost History of Liberalism challenges our most basic assumptions about a political creed that has become a rallying cry—and a term of derision—in today’s increasingly divided public square. Taking readers from ancient Rome to today, Helena Rosenblatt traces the evolution of the words “liberal” and “liberalism,” revealing the heated debates that have taken place over their meaning.In this timely and provocative book, Rosenblatt debunks the popular myth of liberalism as a uniquely Anglo-American tradition centered on individual rights. She shows that it was the French Revolution that gave birth to liberalism and Germans who transformed it. Only in the mid-twentieth century did the concept become widely known in the United States—and then, as now, its meaning was hotly debated. Liberals were originally moralists at heart. They believed in the power of religion to reform society, emphasized the sanctity of the family, and never spoke of rights without speaking of duties. It was only during the Cold War and America’s growing world hegemony that liberalism was refashioned into an American ideology focused so strongly on individual freedoms.Today, we still can’t seem to agree on liberalism’s meaning. In the United States, a “liberal” is someone who advocates big government, while in France, big government is contrary to “liberalism.” Political debates become befuddled because of semantic and conceptual confusion. The Lost History of Liberalism sets the record straight on a core tenet of today’s political conversation and lays the foundations for a more constructive discussion about the future of liberal democracy.</t>
  </si>
  <si>
    <t xml:space="preserve"> Rosenblatt has meticulously researched the word’s history, unearthing forgotten meanings. She moves from liberalism’s roots in 19th century France and Germany to its growing association with the United States in the 20th century. Gradually, an idea that began as moralistic — and warned against the dangers of selfishness — underwent a transformation. After World War II, conservatives associated liberalism with the kind of grand social schemes they believed led to totalitarianism. Liberals retreated to a position that emphasized individual rights but not necessarily generosity toward others. Rosenblatt invites a return to this broader, Wisconsin-style view. ---M.J. Andersen, Boston Globe In writing another beautifully balanced, intellectually vibrant synthesis of thinkers and themes she knows incredibly well in a very readable style, Rosenblatt offers a simple reminder that there was nothing natural about the evolution of Anglo-American liberalism into liberal democracy and that, because of this, it certainly need not be our modern fate. ---Duncan Kelly, Literary Review The Lost History of Liberalism is a masterful work of intellectual history. ---Alexandre Lefebvre, Times Higher EducationOne of Isthmus&amp;#39 Most Important Books of 2018 (Dave Cieslewicz) [A] wide-ranging and important book. ---Alex Shephard, New Republic Enlightening.  Elegantly written. . . . These discussions are welcome additions that help contemporary readers understand liberalism’s rich texture and history. . . . As we search for ways to respond to the challenges of the contemporary world, The Lost History of Liberalism offers us a valuable resource. ---Christine Dunn Henderson, Los Angeles Review of Books Lively and penetrating. . . . Rosenblatt shows that liberalism has survived thanks to its appeal as a moral ideal, a vision of political community that is based no</t>
  </si>
  <si>
    <t>Helena Rosenblatt is professor of history at the Graduate Center, City University of New York. Her many books include Liberal Values: Benjamin Constant and the Politics of Religion and Thinking with Rousseau: From Machiavelli to Schmitt. She lives in New York City.</t>
  </si>
  <si>
    <t>A Companion to the Global Early Middle Ages</t>
  </si>
  <si>
    <t>Hermans, Erik</t>
  </si>
  <si>
    <t>Companions</t>
  </si>
  <si>
    <t xml:space="preserve"> HIS037000 HISTORY / World; HIS037010 HISTORY / Medieval</t>
  </si>
  <si>
    <t>This companion introduces the connections between early medieval societies that have previously been studied in isolation. By bringing together nineteen experts on different regions across the globe, from Oceania to Europe and beyond, it transcends conventional disciplinary boundaries and synthesizes parallel historiographical narratives. The period 600-900 CE witnessed important historical developments, such as the establishment of a Southeast Asian thalassocracy by the Shailendra dynasty and the expansion of the Frankish polity under Charlemagne on the far ends of Eurasia and the consolidation of the Abbasid and Tang empires in between. A Companion to the Global Early Middle Ages integrates these contemporaneous processes and presents new insights into a neglected phase of world history.</t>
  </si>
  <si>
    <t>&amp;ltdiv&amp;gt&amp;ltdiv&amp;gtIntroduction, ERIK HERMANS&amp;lt/div&amp;gt&amp;ltdiv&amp;gtREGIONS&amp;lt/div&amp;gt&amp;ltdiv&amp;gt1. Oceania, GLENN SUMMERHAYES&amp;lt/div&amp;gt&amp;ltdiv&amp;gt2. Southeast Asia, JOHN WHITMORE&amp;lt/div&amp;gt&amp;ltdiv&amp;gt3. South Asia, KENNETH HALL&amp;lt/div&amp;gt&amp;ltdiv&amp;gt4. Tibet, LEWIS DONEY&amp;lt/div&amp;gt&amp;ltdiv&amp;gt5. China, TINEKE D’HAESELEER&amp;lt/div&amp;gt&amp;ltdiv&amp;gt6. Japan, ROSS BENDER&amp;lt/div&amp;gt&amp;ltdiv&amp;gt7. Korea, RICHARD McBRIDE&amp;lt/div&amp;gt&amp;ltdiv&amp;gt8. Inner Asia, MICHAEL DROMPP&amp;lt/div&amp;gt&amp;ltdiv&amp;gt9. West Asia, KHODADAD REZAKHANI&amp;lt/div&amp;gt&amp;ltdiv&amp;gt10. Byzantium, MICHAEL DECKER&amp;lt/div&amp;gt&amp;ltdiv&amp;gt11. Northeast Africa, GEORGE HATKE&amp;lt/div&amp;gt&amp;ltdiv&amp;gt12. East Africa, MARK HORTON&amp;lt/div&amp;gt&amp;ltdiv&amp;gt13. Sahara and West Africa, SONJA MAGNAVITA&amp;lt/div&amp;gt&amp;ltdiv&amp;gt14. Western Europe, JENNIFER DAVIS&amp;lt/div&amp;gt&amp;ltdiv&amp;gt15. Mesoamerica, HEATHER McKILLOP&amp;lt/div&amp;gt&amp;ltdiv&amp;gtPROCESSES&amp;lt/div&amp;gt&amp;ltdiv&amp;gt16. Trade and Commerce, RICHARD SMITH&amp;lt/div&amp;gt&amp;ltdiv&amp;gt17. Migration, JOHANNES PREISER-KAPELLER&amp;lt/div&amp;gt&amp;ltdiv&amp;gt18. Climate and Disease, PETER SARRIS&amp;lt/div&amp;gt&amp;ltdiv&amp;gt19. Intellectual Connectivity, ERIK HERMANS&amp;lt/div&amp;gt&amp;ltdiv&amp;gtIndex&amp;lt/div&amp;gt&amp;lt/div&amp;gt</t>
  </si>
  <si>
    <t>David S. Bachrach:The present volume, therefore, is exceptionally welcome in that it brings together research by scholars with specialities in a verywide range of geo-political contexts and academic traditions. The decision by Erik Hermans, the editor of this volume, to limit itsscope to the relatively brief period of c. 600 AD to c. 900 AD, has also proven quite fortuitous in that many of the essays provideoverlapping coverage of the same questions and phenomena, but from different geo-political perspectives.[...]Overall, this is an exceptionally valuable volume, which will be of use to scholars across a wide sweep of fields. Many of the individual essays also will provide an easily accessible entrée to the political histories of non-western societies to graduate and even undergraduate students.</t>
  </si>
  <si>
    <t>HermansErik: Erik Hermans (PhD, Institute for the Study of the Ancient World at NYU) is an independent scholar, currently based in Washington, DC.</t>
  </si>
  <si>
    <t>Revolutionary Ideas</t>
  </si>
  <si>
    <t>An Intellectual History of the French Revolution from The Rights of Man to Robespierre</t>
  </si>
  <si>
    <t>Israel, Jonathan</t>
  </si>
  <si>
    <t xml:space="preserve"> HIS013000 HISTORY / Europe / France; HIS031000 HISTORY / Revolutionary; HIS037050 HISTORY / Modern / 18th Century; PHI019000 PHILOSOPHY / Political; PHI034000 PHILOSOPHY / Social</t>
  </si>
  <si>
    <t>Historians of the French Revolution used to take for granted what was also obvious to its contemporary observers—that the Revolution was shaped by the radical ideas of the Enlightenment. Yet in recent decades, scholars have argued that the Revolution was brought about by social forces, politics, economics, or culture—almost anything but abstract notions like liberty or equality. In Revolutionary Ideas, one of the world's leading historians of the Enlightenment restores the Revolution’s intellectual history to its rightful central role. Drawing widely on primary sources, Jonathan Israel shows how the Revolution was set in motion by radical eighteenth-century doctrines, how these ideas divided revolutionary leaders into vehemently opposed ideological blocs, and how these clashes drove the turning points of the Revolution.In this compelling account, the French Revolution stands once again as a culmination of the emancipatory and democratic ideals of the Enlightenment. That it ended in the Terror represented a betrayal of those ideas—not their fulfillment.</t>
  </si>
  <si>
    <t>[A]dvances an erudite and persuasive argument. . . . Israel's categorization of the various revolutionary factions offers fascinating new insights, and his knack for uncovering interesting but neglected individuals and texts is second to none . . . rich and thought provoking book. It is remarkable and significant.---Rachel Hammersley, Times Literary SupplementWinner of the 2015 PROSE Award in European &amp;ampamp World History, Association of American Publishers[W]ith typical boldness Israel invites us to reconceptualise our very idea of the Revolution.---Jeremy Jennings, Standpoint Combining erudition and verve, Revolutionary Ideas is an exciting, bold, valuable, and courageous book that should have a wide readership. A veritable tour de force, it fundamentally reconceptualizes the French Revolution. Arguing that ideas caused the revolution, propelled it forward, and constituted its essence, Jonathan Israel provides a wealth of detail about the little-known but fascinating characters who made up the radical wing of the revolutionary leadership. —Helena Rosenblatt, the Graduate Center, City University of New YorkIsrael, author of the pathbreaking studies on the Dutch Republic, European Jews, and more recently the radical Enlightenment, now turns his attention to the French Revolution, arguing that the underlying cause was ideological--namely, the impact of the radical Enlightenment resulting from the work of philosophers Denis Diderot, Claude Adrien Helvetius, and Paul-Henry Thiry, Baron d'Holbach. . . . Israel takes them at their word, painstakingly poring through voluminous revolutionary newspapers and the archives parlementaires, records of the revolutionary national assemblies. . . . This significant and nuanced study is a major reinterpretation.Overwhelmingly impressive.---Peter Watson, Times[M]ajestic.---Dr. Selwyn R. Cudjoe, Trinidad and Tobago NewsA racy ac</t>
  </si>
  <si>
    <t>Jonathan Israel is professor of modern history at the Institute for Advanced Study in Princeton. He is the author of A Revolution of the Mind: Radical Enlightenment and the Intellectual Origins of Modern Democracy (Princeton).</t>
  </si>
  <si>
    <t>The European Economy since 1945</t>
  </si>
  <si>
    <t>Coordinated Capitalism and Beyond</t>
  </si>
  <si>
    <t>Eichengreen, Barry</t>
  </si>
  <si>
    <t xml:space="preserve"> BUS023000 BUSINESS &amp; ECONOMICS / Economic History; BUS079000 BUSINESS &amp; ECONOMICS / Government &amp; Business; HIS010000 HISTORY / Europe / General</t>
  </si>
  <si>
    <t>In 1945, many Europeans still heated with coal, cooled their food with ice, and lacked indoor plumbing. Today, things could hardly be more different. Over the second half of the twentieth century, the average European's buying power tripled, while working hours fell by a third. The European Economy since 1945 is a broad, accessible, forthright account of the extraordinary development of Europe's economy since the end of World War II. Barry Eichengreen argues that the continent's history has been critical to its economic performance, and that it will continue to be so going forward.  Challenging standard views that basic economic forces were behind postwar Europe's success, Eichengreen shows how Western Europe in particular inherited a set of institutions singularly well suited to the economic circumstances that reigned for almost three decades. Economic growth was facilitated by solidarity-centered trade unions, cohesive employers' associations, and growth-minded governments--all legacies of Europe's earlier history. For example, these institutions worked together to mobilize savings, finance investment, and stabilize wages.  However, this inheritance of economic and social institutions that was the solution until around 1973--when Europe had to switch from growth based on brute-force investment and the acquisition of known technologies to growth based on increased efficiency and innovation--then became the problem.  Thus, the key questions for the future are whether Europe and its constituent nations can now adapt their institutions to the needs of a globalized knowledge economy, and whether in doing so, the continent's distinctive history will be an obstacle or an asset.</t>
  </si>
  <si>
    <t>A magisterial achievement. This book shows in detail how institutions and policies explain the miraculous postwar recovery and the subsequent economic growth of Western Europe, how they flavored the economic experience of different countries, and how they determined and shaped the nature of coordination and cooperation among the European economies. It is deeply learned, using a huge variety of sources and data, always informed about the facts and at the same time based on sound economic analysis. —Joel Mokyr, Northwestern University, author of The Gifts of Athena Eichengreen has produced a readable and informative account of Europe's post-1945 economy. Drawing on a lengthy and up-to-date bibliography, he embeds a wealth of economic theories into a political and social context in a way that an intelligent layperson can understand. These strengths should enable the book to find its way into graduate courses on economic history. ---Michael H. Creswell, The Historian For both Americans who want to understand Europe's successes and failures, and for Europeans who want to know where their continent was right and where it has gone wrong, Mr. Eichengreen has provided an excellent summary. ---Daniel Pudles, The Economist It is rare indeed for an academic book on the fundamentals of European economic growth to be widely read and circulated outside of academic circles, but if any book deserves to be, it surely is Barry Eichengreen's The European Economy Since 1945. The book is an eloquently written analysis of how the economic and governmental institutions that formerly undergirded European economic growth have become, since the early 1970s, severe impediments to its growth. It is a must-read. ---Jurgen Reinhoudt, American.com Many Eastern states have now joined the EU and made economic progress. Ambitions are high, but the author questions whether Europe can maintain its traditional communitarian ideal</t>
  </si>
  <si>
    <t>Barry Eichengreen is George C. Pardee and Helen N. Pardee Professor of Economics and Political Science at the University of California, Berkeley. His books include Golden Fetters: The Gold Standard and the Great Depression, 1919-1939 and Globalizing Capital: A History of the International Monetary System (Princeton).</t>
  </si>
  <si>
    <t>Analogies at War</t>
  </si>
  <si>
    <t>Korea, Munich, Dien Bien Phu, and the Vietnam Decisions of 1965</t>
  </si>
  <si>
    <t>Khong, Yuen Foong</t>
  </si>
  <si>
    <t xml:space="preserve"> HIS027000 HISTORY / Military / General</t>
  </si>
  <si>
    <t>From World War I to Operation Desert Storm, American policymakers have repeatedly invoked the  lessons of history  as they contemplated taking their nation to war. Do these historical analogies actually shape policy, or are they primarily tools of political justification? Yuen Foong Khong argues that leaders use analogies not merely to justify policies but also to perform specific cognitive and information-processing tasks essential to political decision-making. Khong identifies what these tasks are and shows how they can be used to explain the U.S. decision to intervene in Vietnam. Relying on interviews with senior officials and on recently declassified documents, the author demonstrates with a precision not attained by previous studies that the three most important analogies of the Vietnam era--Korea, Munich, and Dien Bien Phu--can account for America's Vietnam choices. A special contribution is the author's use of cognitive social psychology to support his argument about how humans analogize and to explain why policymakers often use analogies poorly.</t>
  </si>
  <si>
    <t xml:space="preserve"> Khong's interviews and newly declassified documents make a compelling case the American decision-makers in 1965 used historical analogies not only to justify decisions but to make them, most notably in the process of rejecting options. One of Choice&amp;#39s Outstanding Academic Titles for 1993</t>
  </si>
  <si>
    <t>The Holy Roman Empire</t>
  </si>
  <si>
    <t>Stollberg-Rilinger, Barbara</t>
  </si>
  <si>
    <t>Austria</t>
  </si>
  <si>
    <t xml:space="preserve"> HIS014000 HISTORY / Europe / Germany; HIS037030 HISTORY / Modern / General; HIS040000 HISTORY / Europe / Austria &amp; Hungary; LAW018000 LAW / Constitutional</t>
  </si>
  <si>
    <t>A new interpretation of the Holy Roman Empire that reveals why it was not a failed state as many historians believeThe Holy Roman Empire emerged in the Middle Ages as a loosely integrated union of German states and city-states under the supreme rule of an emperor. Around 1500, it took on a more formal structure with the establishment of powerful institutions—such as the Reichstag and Imperial Chamber Court—that would endure more or less intact until the empire's dissolution by Napoleon in 1806. Barbara Stollberg-Rilinger provides a concise history of the Holy Roman Empire, presenting an entirely new interpretation of the empire's political culture and remarkably durable institutions.Rather than comparing the empire to modern states or associations like the European Union, Stollberg-Rilinger shows how it was a political body unlike any other—it had no standing army, no clear boundaries, no general taxation or bureaucracy. She describes a heterogeneous association based on tradition and shared purpose, bound together by personal loyalty and reciprocity, and constantly reenacted by solemn rituals. In a narrative spanning three turbulent centuries, she takes readers from the reform era at the dawn of the sixteenth century to the crisis of the Reformation, from the consolidation of the Peace of Augsburg to the destructive fury of the Thirty Years' War, from the conflict between Austria and Prussia to the empire's downfall in the age of the French Revolution.Authoritative and accessible, The Holy Roman Empire is an incomparable introduction to this momentous period in the history of Europe.</t>
  </si>
  <si>
    <t xml:space="preserve"> Barbara Stollberg-Rilinger, one of Germany’s leading historians, provides an elegant, succinct, and thought-provoking account of that most baffling of states, the Holy Roman Empire. Her distinctive and novel approach balances the recent, more positive assessment of the empire as a functioning political structure with an innovative interpretation of its conservative political culture. Readers are given a clear explanation of why it overcame some problems and not others, and why it ended in 1806. —Peter H. Wilson, author of Heart of Europe: A History of the Holy Roman Empire This important book advances a new interpretation of the Holy Roman Empire that promises to free analyses of the empire's inner workings from the burdens of contemporary political memory. Stollberg-Rilinger makes the imperial political system, endlessly complex though it was, accessible and comprehensible to a wider audience. —David M. Luebke, author of Hometown Religion: Regimes of Coexistence in Early Modern Westphalia</t>
  </si>
  <si>
    <t>Barbara Stollberg-Rilinger is professor and chair of early modern history at the University of Münster in Germany. Her many books include her acclaimed biography of Maria Theresa, which won Germany's prestigious Leipzig Book Fair Prize in 2017, and The Emperor's Old Clothes: Constitutional History and the Symbolic Language of the Holy Roman Empire. Yair Mintzker is professor of history at Princeton University. His books include The Many Deaths of Jew Süss: The Notorious Trial and Execution of an Eighteenth-Century Court Jew (Princeton).</t>
  </si>
  <si>
    <t>The Darker Side of Western Modernity</t>
  </si>
  <si>
    <t>Global Futures, Decolonial Options</t>
  </si>
  <si>
    <t>Mignolo, Walter D.</t>
  </si>
  <si>
    <t>Latin America otherwise : languages, empires, nations</t>
  </si>
  <si>
    <t xml:space="preserve"> HIS024000 HISTORY / Latin America / General; LIT006000 LITERARY CRITICISM / Semiotics &amp; Theory</t>
  </si>
  <si>
    <t>During the Renaissance and the Enlightenment, coloniality emerged as anew structure of power as Europeans colonized the Americas and built on the ideas ofWestern civilization and modernity as the endpoints of historical time and Europe asthe center of the world. Walter D. Mignolo argues that coloniality is the darkerside of Western modernity, a complex matrix of power that has been created andcontrolled by Western men and institutions from the Renaissance, when it was drivenby Christian theology, through the late twentieth century and the dictates ofneoliberalism. This cycle of coloniality is coming to an end. Two main forces arechallenging Western leadership in the early twenty-first century. One of these,&amp;ampldquodewesternization,&amp;amprdquo is an irreversible shift to the Eastin struggles over knowledge, economics, and politics. The second force is&amp;ampldquodecoloniality.&amp;amprdquo Mignolo explains that decolonialityrequires delinking from the colonial matrix of power underlying Western modernity toimagine and build global futures in which human beings and the natural world are nolonger exploited in the relentless quest for wealth accumulation.</t>
  </si>
  <si>
    <t>About the Series ixPreface and AcknowledgmentsxiIntroduction. Coloniality: The Darker Side of WesternModernity 1Part One1. The Roads to theFuture: Rewesternization, Dewesternization, and Decoloniality27Part Two2. I Am Where I Do: Remapping theOrder of Knowing 773. It Is  Our  Modernity: Delinking,Independent Thought, and Decolonial Freedom 118PartThree4. (De)Coloniality at Large: Time and the ColonialDifference 1495. The Darker Side of Enlightenment: A DecolonialReading of Kant's Geography 181PartFour6. The Zapatistas' Theoretical Revolution: Its Historical,Ethical, and Political Consequences 2137. CosmopolitanLocalisms: Overcoming Colonial and Imperial Differences252Afterword.  Freedom to Choose  and the Decolonial Option:Notes toward Communal Futures 295Notes337Bibliography 365Index 389</t>
  </si>
  <si>
    <t>“It is dense, but refreshing and ultimately uplifting.Walter Mignolo’s visionary ideas about the decline and fall of (Western) modernityand hence leadership should be on the syllabus in schools, let alone highereducation institutions.” - EC, The Latin American Review ofBooks“Such a richand ambitious book, apparently unafraid of taking risks, will prove controversialfor it messes with many a wasp’s nest. The Darker Side of Western Modernity isrecommended reading for those in search of a challenge rather than a confirmation.”- Sara Castro-Klaren, Modern LanguageNotes“...the bookis elegantly written, even poetic or lyrical at times...I have always appreciatedMignolo’s ability to refine and rework his ideas, and this book seems to be the bestexample of such evolutionary thinking yet.” - Darrel Allan Wanzer, CulturalStudies“TheDarker Side of Western Modernity is a significant, visionary, and hopefultext. More than just revealing the logic and strategy at work in the ‘darker side ofWestern modernity,’ this book makes evident and gives life to decolonial delinkingand thought. Walter D. Mignolo’s eye is toward emergent processes and projects ofpolitical-epistemic resistance, disobedience, and transformation that givesustenance, reason, and concretion to the prospect and anticipation of otherpossible worlds. Through these processes and projects, Mignolo remaps the order ofknowing, reading, and doing, while also indicating paths and perspectives forsignificantly different communal futures.”—Catherine E. Walsh,Director, Doctoral Program in Latin American Cultural Studies, Universidad AndinaSimón Bolívar, Quito,Ecuador“Walter D. Mignolo isone of our leading theorists of coloniality/modernity and decoloni</t>
  </si>
  <si>
    <t>Walter D. Mignolo is Director of the Institute for GlobalStudies in Humanities, William H. Wannamaker Professor of Literature and RomanceStudies, and Professor of Cultural Anthropology at Duke University. He is the authorof The Idea of Latin America Local Histories/GlobalDesigns: Coloniality, Subaltern Knowledges, and Border Thinking andThe Darker Side of The Renaissance: Literacy, Territoriality andColonization and a co-editor of Rereading the Black Legend: TheDiscourses of Religious and Racial Difference in the RenaissanceEmpires.</t>
  </si>
  <si>
    <t>The Holocaust</t>
  </si>
  <si>
    <t>Theoretical Readings</t>
  </si>
  <si>
    <t>Levi, Neil / Rothberg, Michael</t>
  </si>
  <si>
    <t>Edinburgh University Press</t>
  </si>
  <si>
    <t xml:space="preserve"> HIS043000 HISTORY / Holocaust</t>
  </si>
  <si>
    <t>The first anthology to address the relationship between the events of the Nazi genocide and the intellectual concerns of contemporary literary and cultural theory in one substantial and indispensable volume.This agenda-setting reader brings together both classic and new theoretical writings. Wide in its thematic scope, it covers such vital questions as:Authenticity and experienceMemory and traumaHistoriography and the philosophy of historyFascism and Nazi antisemitismRepresentation and identity formationRace, gender and genocideThe implications of the Holocaust for theories of the unconscious, ethics, politics and aestheticsThe readings, which are fully contextualised by a general introduction, section introductions and bibliographical notes, represent the work of many influential writers and theorists, including Primo Levi, Giorgio Agamben, Hannah Arendt, Cathy Caruth, Saul Friedlander, Emmanuel Levinas, Jean-Francois Lyotard, Theodor Adorno, Zygmunt Bauman, Paul Gilroy, Jacques Derrida, Hayden White and Shoshana Felman.</t>
  </si>
  <si>
    <t>The Art of War</t>
  </si>
  <si>
    <t>An Illustrated Edition</t>
  </si>
  <si>
    <t>Sunzi</t>
  </si>
  <si>
    <t>The Illustrated Library of Chinese Classics</t>
  </si>
  <si>
    <t xml:space="preserve"> CGN000000 COMICS &amp; GRAPHIC NOVELS / General; HIS027060 HISTORY / Military / Strategy; PHI003000 PHILOSOPHY / Eastern / General; PHI019000 PHILOSOPHY / Political</t>
  </si>
  <si>
    <t>A delightfully illustrated version of Sunzi’s classic  The Art of War by bestselling cartoonist C. C. TsaiC. C. Tsai is one of Asia's most popular cartoonists, and his editions of the Chinese classics have sold more than 40 million copies in over twenty languages. This volume presents Tsai's delightful graphic adaptation of Sunzi's Art of War, the most profound book on warfare and strategy ever written--a work that continues to be read as a handbook for success not just by military commanders but also by leaders in politics, business, and many other fields.Conceived by a Chinese warrior-philosopher some 2,500 years ago, The Art of War speaks to those aspiring to rise through the ranks and help build successful countries. How can that goal best be achieved, and what is the role of warfare, if any, in the process? What are the powers and limits of the general in command? How can you win without going to war? Sunzi's answers to these and other questions are brought to life as never before by Tsai's brilliant cartoons, which show Sunzi fighting on dangerous ground, launching a surprise attack, spying on his enemies, and much more.A marvelously rich introduction to a timeless classic, this book also features a foreword by Lawrence Freedman, one of the world's leading authorities on military strategy, which illuminates how The Art of War has influenced Western strategic thought. In addition, Sunzi's original Chinese text is artfully presented in narrow sidebars on each page, enriching the books for readers and students of Chinese without distracting from the self-contained English-language cartoons. The text is skillfully translated by Brian Bruya, who also provides an introduction.</t>
  </si>
  <si>
    <t>Praise for C. C. Tsai and his illustrated Chinese classics:  C. C. Tsai's popular cartoon adaptations of the Chinese classics are original and uniquely accessible. ---Mark Csikszentmihalyi, University of California, Berkeley, Praise for C. C. Tsai and his illustrated Chinese classics:  [C. C. Tsai's] books are awe-inspiring. His line is elegant his characters are sharply drawn his humor is sly and appropriate and his subject is profound. This is cartooning of the highest order. ---Larry Gonick, author of, The Cartoon History of the UniversePraise for C. C. Tsai and his illustrated Chinese classics:  C. C. Tsai's introductions to the world of Chinese thought and spirituality are masterpieces. His drawings are charming, clever, and engaging his texts are clear and faithful to the spirit of the originals and Brian Bruya's translations are fluid and accurate. ---Stephen C. Angle, Wesleyan University,</t>
  </si>
  <si>
    <t>C. C. Tsai is one of East Asia's most beloved illustrators. His bestselling editions of the Chinese classics have introduced generations of readers to the wisdom of such luminaries as Confucius, Zhuangzi, and Laozi. Born in Taiwan, Tsai now lives in Hangzhou, China. Brian Bruya is professor of philosophy at Eastern Michigan University, where he teaches Chinese and comparative philosophy. He has translated many of Tsai's books into English. Lawrence Freedman is professor emeritus of war studies at King's College London and the author of Strategy: A History.</t>
  </si>
  <si>
    <t>status fot eBook</t>
  </si>
  <si>
    <t>status fot HB</t>
  </si>
  <si>
    <t>status fot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</si>
</sst>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175977</xdr:colOff>
      <xdr:row>6</xdr:row>
      <xdr:rowOff>60198</xdr:rowOff>
    </xdr:to>
    <xdr:pic>
      <xdr:nvPicPr>
        <xdr:cNvPr id="3" name="Picture 2">
          <a:extLst>
            <a:ext uri="{FF2B5EF4-FFF2-40B4-BE49-F238E27FC236}">
              <a16:creationId xmlns:a16="http://schemas.microsoft.com/office/drawing/2014/main" id="{A462E86F-3A44-43A9-846F-1513E3E80C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6321" cy="1340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49B26-C42B-4782-95C2-9157B93010F6}">
  <dimension ref="A1:AK205"/>
  <sheetViews>
    <sheetView tabSelected="1" zoomScale="85" zoomScaleNormal="85" workbookViewId="0">
      <selection activeCell="D21" sqref="D21"/>
    </sheetView>
  </sheetViews>
  <sheetFormatPr defaultRowHeight="14.4" x14ac:dyDescent="0.3"/>
  <cols>
    <col min="1" max="1" width="9" bestFit="1" customWidth="1"/>
    <col min="2" max="2" width="14.6640625" bestFit="1" customWidth="1"/>
    <col min="3" max="3" width="14.109375" customWidth="1"/>
    <col min="4" max="4" width="21.44140625" customWidth="1"/>
    <col min="5" max="5" width="8.6640625" bestFit="1" customWidth="1"/>
    <col min="10" max="10" width="9" bestFit="1" customWidth="1"/>
    <col min="14" max="14" width="10.5546875" bestFit="1" customWidth="1"/>
    <col min="15" max="19"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95" customHeight="1" x14ac:dyDescent="0.3">
      <c r="A6" s="4"/>
      <c r="B6" s="4"/>
      <c r="C6" s="4"/>
    </row>
    <row r="8" spans="1:37" s="6" customFormat="1" ht="43.2" x14ac:dyDescent="0.3">
      <c r="A8" s="10" t="s">
        <v>3</v>
      </c>
      <c r="B8" s="10" t="s">
        <v>4</v>
      </c>
      <c r="C8" s="10" t="s">
        <v>5</v>
      </c>
      <c r="D8" s="10" t="s">
        <v>6</v>
      </c>
      <c r="E8" s="11" t="s">
        <v>7</v>
      </c>
      <c r="F8" s="11" t="s">
        <v>8</v>
      </c>
      <c r="G8" s="12" t="s">
        <v>9</v>
      </c>
      <c r="H8" s="11" t="s">
        <v>10</v>
      </c>
      <c r="I8" s="11" t="s">
        <v>11</v>
      </c>
      <c r="J8" s="12" t="s">
        <v>12</v>
      </c>
      <c r="K8" s="12" t="s">
        <v>13</v>
      </c>
      <c r="L8" s="13" t="s">
        <v>14</v>
      </c>
      <c r="M8" s="12" t="s">
        <v>15</v>
      </c>
      <c r="N8" s="14" t="s">
        <v>16</v>
      </c>
      <c r="O8" s="11" t="s">
        <v>17</v>
      </c>
      <c r="P8" s="15" t="s">
        <v>18</v>
      </c>
      <c r="Q8" s="12" t="s">
        <v>19</v>
      </c>
      <c r="R8" s="15" t="s">
        <v>20</v>
      </c>
      <c r="S8" s="15" t="s">
        <v>21</v>
      </c>
      <c r="T8" s="12" t="s">
        <v>22</v>
      </c>
      <c r="U8" s="12" t="s">
        <v>23</v>
      </c>
      <c r="V8" s="12" t="s">
        <v>24</v>
      </c>
      <c r="W8" s="12" t="s">
        <v>25</v>
      </c>
      <c r="X8" s="12" t="s">
        <v>26</v>
      </c>
      <c r="Y8" s="11" t="s">
        <v>27</v>
      </c>
      <c r="Z8" s="11" t="s">
        <v>28</v>
      </c>
      <c r="AA8" s="11" t="s">
        <v>29</v>
      </c>
      <c r="AB8" s="11" t="s">
        <v>30</v>
      </c>
      <c r="AC8" s="11" t="s">
        <v>31</v>
      </c>
      <c r="AD8" s="11" t="s">
        <v>32</v>
      </c>
      <c r="AE8" s="11" t="s">
        <v>33</v>
      </c>
      <c r="AF8" s="11" t="s">
        <v>1513</v>
      </c>
      <c r="AG8" s="11" t="s">
        <v>1514</v>
      </c>
      <c r="AH8" s="11" t="s">
        <v>1515</v>
      </c>
      <c r="AI8" s="12" t="s">
        <v>34</v>
      </c>
      <c r="AJ8" s="12" t="s">
        <v>35</v>
      </c>
      <c r="AK8" s="12" t="s">
        <v>36</v>
      </c>
    </row>
    <row r="9" spans="1:37" s="6" customFormat="1" x14ac:dyDescent="0.3">
      <c r="A9" s="6">
        <v>542635</v>
      </c>
      <c r="B9" s="7">
        <v>9781400828654</v>
      </c>
      <c r="C9" s="7"/>
      <c r="D9" s="7"/>
      <c r="F9" s="6" t="s">
        <v>37</v>
      </c>
      <c r="G9" s="6" t="s">
        <v>38</v>
      </c>
      <c r="H9" s="6" t="s">
        <v>39</v>
      </c>
      <c r="J9" s="6">
        <v>1</v>
      </c>
      <c r="K9" s="6" t="s">
        <v>40</v>
      </c>
      <c r="M9" s="6" t="s">
        <v>41</v>
      </c>
      <c r="N9" s="8">
        <v>39969</v>
      </c>
      <c r="O9" s="6">
        <v>2008</v>
      </c>
      <c r="P9" s="6">
        <v>336</v>
      </c>
      <c r="R9" s="6">
        <v>10</v>
      </c>
      <c r="T9" s="6" t="s">
        <v>43</v>
      </c>
      <c r="U9" s="6" t="s">
        <v>44</v>
      </c>
      <c r="V9" s="6" t="s">
        <v>44</v>
      </c>
      <c r="W9" s="6" t="s">
        <v>45</v>
      </c>
      <c r="Y9" s="6" t="s">
        <v>46</v>
      </c>
      <c r="AA9" s="6" t="s">
        <v>47</v>
      </c>
      <c r="AB9" s="6" t="s">
        <v>48</v>
      </c>
      <c r="AC9" s="6">
        <v>146</v>
      </c>
      <c r="AF9" s="6" t="s">
        <v>42</v>
      </c>
      <c r="AI9" s="6" t="str">
        <f>HYPERLINK("https://doi.org/10.1515/9781400828654")</f>
        <v>https://doi.org/10.1515/9781400828654</v>
      </c>
      <c r="AK9" s="6" t="s">
        <v>49</v>
      </c>
    </row>
    <row r="10" spans="1:37" s="6" customFormat="1" x14ac:dyDescent="0.3">
      <c r="A10" s="6">
        <v>525131</v>
      </c>
      <c r="B10" s="7">
        <v>9781400880966</v>
      </c>
      <c r="C10" s="7"/>
      <c r="D10" s="7"/>
      <c r="F10" s="6" t="s">
        <v>50</v>
      </c>
      <c r="H10" s="6" t="s">
        <v>51</v>
      </c>
      <c r="J10" s="6">
        <v>1</v>
      </c>
      <c r="M10" s="6" t="s">
        <v>41</v>
      </c>
      <c r="N10" s="8">
        <v>42381</v>
      </c>
      <c r="O10" s="6">
        <v>2017</v>
      </c>
      <c r="P10" s="6">
        <v>312</v>
      </c>
      <c r="R10" s="6">
        <v>10</v>
      </c>
      <c r="T10" s="6" t="s">
        <v>43</v>
      </c>
      <c r="U10" s="6" t="s">
        <v>44</v>
      </c>
      <c r="V10" s="6" t="s">
        <v>44</v>
      </c>
      <c r="W10" s="6" t="s">
        <v>52</v>
      </c>
      <c r="Y10" s="6" t="s">
        <v>53</v>
      </c>
      <c r="AA10" s="6" t="s">
        <v>54</v>
      </c>
      <c r="AB10" s="6" t="s">
        <v>55</v>
      </c>
      <c r="AC10" s="6">
        <v>99</v>
      </c>
      <c r="AF10" s="6" t="s">
        <v>42</v>
      </c>
      <c r="AI10" s="6" t="str">
        <f>HYPERLINK("https://doi.org/10.1515/9781400880966")</f>
        <v>https://doi.org/10.1515/9781400880966</v>
      </c>
      <c r="AK10" s="6" t="s">
        <v>49</v>
      </c>
    </row>
    <row r="11" spans="1:37" s="6" customFormat="1" x14ac:dyDescent="0.3">
      <c r="A11" s="6">
        <v>556777</v>
      </c>
      <c r="B11" s="7">
        <v>9780520966376</v>
      </c>
      <c r="C11" s="7"/>
      <c r="D11" s="7"/>
      <c r="F11" s="6" t="s">
        <v>56</v>
      </c>
      <c r="G11" s="6" t="s">
        <v>57</v>
      </c>
      <c r="H11" s="6" t="s">
        <v>58</v>
      </c>
      <c r="J11" s="6">
        <v>1</v>
      </c>
      <c r="M11" s="6" t="s">
        <v>59</v>
      </c>
      <c r="N11" s="8">
        <v>43025</v>
      </c>
      <c r="O11" s="6">
        <v>2017</v>
      </c>
      <c r="P11" s="6">
        <v>284</v>
      </c>
      <c r="R11" s="6">
        <v>10</v>
      </c>
      <c r="T11" s="6" t="s">
        <v>43</v>
      </c>
      <c r="U11" s="6" t="s">
        <v>60</v>
      </c>
      <c r="V11" s="6" t="s">
        <v>61</v>
      </c>
      <c r="W11" s="6" t="s">
        <v>62</v>
      </c>
      <c r="Y11" s="6" t="s">
        <v>63</v>
      </c>
      <c r="Z11" s="6" t="s">
        <v>64</v>
      </c>
      <c r="AB11" s="6" t="s">
        <v>65</v>
      </c>
      <c r="AC11" s="6">
        <v>185.95</v>
      </c>
      <c r="AF11" s="6" t="s">
        <v>42</v>
      </c>
      <c r="AI11" s="6" t="str">
        <f>HYPERLINK("https://doi.org/10.1525/9780520966376")</f>
        <v>https://doi.org/10.1525/9780520966376</v>
      </c>
      <c r="AK11" s="6" t="s">
        <v>49</v>
      </c>
    </row>
    <row r="12" spans="1:37" s="6" customFormat="1" x14ac:dyDescent="0.3">
      <c r="A12" s="6">
        <v>521133</v>
      </c>
      <c r="B12" s="7">
        <v>9780674970731</v>
      </c>
      <c r="C12" s="7"/>
      <c r="D12" s="7"/>
      <c r="F12" s="6" t="s">
        <v>66</v>
      </c>
      <c r="G12" s="6" t="s">
        <v>67</v>
      </c>
      <c r="H12" s="6" t="s">
        <v>68</v>
      </c>
      <c r="J12" s="6">
        <v>1</v>
      </c>
      <c r="M12" s="6" t="s">
        <v>69</v>
      </c>
      <c r="N12" s="8">
        <v>42464</v>
      </c>
      <c r="O12" s="6">
        <v>2014</v>
      </c>
      <c r="P12" s="6">
        <v>288</v>
      </c>
      <c r="R12" s="6">
        <v>10</v>
      </c>
      <c r="T12" s="6" t="s">
        <v>43</v>
      </c>
      <c r="U12" s="6" t="s">
        <v>60</v>
      </c>
      <c r="V12" s="6" t="s">
        <v>61</v>
      </c>
      <c r="W12" s="6" t="s">
        <v>70</v>
      </c>
      <c r="Y12" s="6" t="s">
        <v>71</v>
      </c>
      <c r="Z12" s="6" t="s">
        <v>72</v>
      </c>
      <c r="AA12" s="6" t="s">
        <v>73</v>
      </c>
      <c r="AB12" s="6" t="s">
        <v>74</v>
      </c>
      <c r="AC12" s="6">
        <v>42</v>
      </c>
      <c r="AF12" s="6" t="s">
        <v>42</v>
      </c>
      <c r="AI12" s="6" t="str">
        <f>HYPERLINK("https://doi.org/10.4159/9780674970731")</f>
        <v>https://doi.org/10.4159/9780674970731</v>
      </c>
      <c r="AK12" s="6" t="s">
        <v>49</v>
      </c>
    </row>
    <row r="13" spans="1:37" s="6" customFormat="1" x14ac:dyDescent="0.3">
      <c r="A13" s="6">
        <v>516801</v>
      </c>
      <c r="B13" s="7">
        <v>9781400873678</v>
      </c>
      <c r="C13" s="7"/>
      <c r="D13" s="7"/>
      <c r="F13" s="6" t="s">
        <v>75</v>
      </c>
      <c r="G13" s="6" t="s">
        <v>76</v>
      </c>
      <c r="H13" s="6" t="s">
        <v>77</v>
      </c>
      <c r="J13" s="6">
        <v>1</v>
      </c>
      <c r="K13" s="6" t="s">
        <v>78</v>
      </c>
      <c r="L13" s="9" t="s">
        <v>79</v>
      </c>
      <c r="M13" s="6" t="s">
        <v>41</v>
      </c>
      <c r="N13" s="8">
        <v>42262</v>
      </c>
      <c r="O13" s="6">
        <v>2016</v>
      </c>
      <c r="P13" s="6">
        <v>232</v>
      </c>
      <c r="R13" s="6">
        <v>10</v>
      </c>
      <c r="T13" s="6" t="s">
        <v>43</v>
      </c>
      <c r="U13" s="6" t="s">
        <v>60</v>
      </c>
      <c r="V13" s="6" t="s">
        <v>61</v>
      </c>
      <c r="W13" s="6" t="s">
        <v>80</v>
      </c>
      <c r="Y13" s="6" t="s">
        <v>81</v>
      </c>
      <c r="AA13" s="6" t="s">
        <v>82</v>
      </c>
      <c r="AB13" s="6" t="s">
        <v>83</v>
      </c>
      <c r="AC13" s="6">
        <v>72.95</v>
      </c>
      <c r="AF13" s="6" t="s">
        <v>42</v>
      </c>
      <c r="AI13" s="6" t="str">
        <f>HYPERLINK("https://doi.org/10.1515/9781400873678")</f>
        <v>https://doi.org/10.1515/9781400873678</v>
      </c>
      <c r="AK13" s="6" t="s">
        <v>49</v>
      </c>
    </row>
    <row r="14" spans="1:37" s="6" customFormat="1" x14ac:dyDescent="0.3">
      <c r="A14" s="6">
        <v>575078</v>
      </c>
      <c r="B14" s="7">
        <v>9780691189185</v>
      </c>
      <c r="C14" s="7"/>
      <c r="D14" s="7"/>
      <c r="F14" s="6" t="s">
        <v>84</v>
      </c>
      <c r="G14" s="6" t="s">
        <v>85</v>
      </c>
      <c r="H14" s="6" t="s">
        <v>86</v>
      </c>
      <c r="J14" s="6">
        <v>1</v>
      </c>
      <c r="M14" s="6" t="s">
        <v>41</v>
      </c>
      <c r="N14" s="8">
        <v>43851</v>
      </c>
      <c r="O14" s="6">
        <v>2020</v>
      </c>
      <c r="P14" s="6">
        <v>968</v>
      </c>
      <c r="R14" s="6">
        <v>10</v>
      </c>
      <c r="T14" s="6" t="s">
        <v>43</v>
      </c>
      <c r="U14" s="6" t="s">
        <v>87</v>
      </c>
      <c r="V14" s="6" t="s">
        <v>88</v>
      </c>
      <c r="W14" s="6" t="s">
        <v>89</v>
      </c>
      <c r="Y14" s="6" t="s">
        <v>90</v>
      </c>
      <c r="AA14" s="6" t="s">
        <v>91</v>
      </c>
      <c r="AB14" s="6" t="s">
        <v>92</v>
      </c>
      <c r="AC14" s="6">
        <v>107</v>
      </c>
      <c r="AF14" s="6" t="s">
        <v>42</v>
      </c>
      <c r="AI14" s="6" t="str">
        <f>HYPERLINK("https://doi.org/10.1515/9780691189185")</f>
        <v>https://doi.org/10.1515/9780691189185</v>
      </c>
      <c r="AK14" s="6" t="s">
        <v>49</v>
      </c>
    </row>
    <row r="15" spans="1:37" s="6" customFormat="1" x14ac:dyDescent="0.3">
      <c r="A15" s="6">
        <v>516586</v>
      </c>
      <c r="B15" s="7">
        <v>9781400849949</v>
      </c>
      <c r="C15" s="7"/>
      <c r="D15" s="7"/>
      <c r="F15" s="6" t="s">
        <v>93</v>
      </c>
      <c r="G15" s="6" t="s">
        <v>94</v>
      </c>
      <c r="H15" s="6" t="s">
        <v>95</v>
      </c>
      <c r="J15" s="6">
        <v>1</v>
      </c>
      <c r="K15" s="6" t="s">
        <v>96</v>
      </c>
      <c r="L15" s="9" t="s">
        <v>97</v>
      </c>
      <c r="M15" s="6" t="s">
        <v>41</v>
      </c>
      <c r="N15" s="8">
        <v>41742</v>
      </c>
      <c r="O15" s="6">
        <v>2014</v>
      </c>
      <c r="P15" s="6">
        <v>1192</v>
      </c>
      <c r="R15" s="6">
        <v>10</v>
      </c>
      <c r="T15" s="6" t="s">
        <v>43</v>
      </c>
      <c r="U15" s="6" t="s">
        <v>60</v>
      </c>
      <c r="V15" s="6" t="s">
        <v>61</v>
      </c>
      <c r="W15" s="6" t="s">
        <v>98</v>
      </c>
      <c r="Y15" s="6" t="s">
        <v>99</v>
      </c>
      <c r="AA15" s="6" t="s">
        <v>100</v>
      </c>
      <c r="AB15" s="6" t="s">
        <v>101</v>
      </c>
      <c r="AC15" s="6">
        <v>126</v>
      </c>
      <c r="AF15" s="6" t="s">
        <v>42</v>
      </c>
      <c r="AI15" s="6" t="str">
        <f>HYPERLINK("https://doi.org/10.1515/9781400849949")</f>
        <v>https://doi.org/10.1515/9781400849949</v>
      </c>
      <c r="AK15" s="6" t="s">
        <v>49</v>
      </c>
    </row>
    <row r="16" spans="1:37" s="6" customFormat="1" x14ac:dyDescent="0.3">
      <c r="A16" s="6">
        <v>561277</v>
      </c>
      <c r="B16" s="7">
        <v>9780813590332</v>
      </c>
      <c r="C16" s="7"/>
      <c r="D16" s="7"/>
      <c r="F16" s="6" t="s">
        <v>102</v>
      </c>
      <c r="G16" s="6" t="s">
        <v>103</v>
      </c>
      <c r="I16" s="6" t="s">
        <v>104</v>
      </c>
      <c r="J16" s="6">
        <v>1</v>
      </c>
      <c r="M16" s="6" t="s">
        <v>105</v>
      </c>
      <c r="N16" s="8">
        <v>43229</v>
      </c>
      <c r="O16" s="6">
        <v>2018</v>
      </c>
      <c r="P16" s="6">
        <v>396</v>
      </c>
      <c r="R16" s="6">
        <v>10</v>
      </c>
      <c r="T16" s="6" t="s">
        <v>43</v>
      </c>
      <c r="U16" s="6" t="s">
        <v>106</v>
      </c>
      <c r="V16" s="6" t="s">
        <v>107</v>
      </c>
      <c r="W16" s="6" t="s">
        <v>108</v>
      </c>
      <c r="Y16" s="6" t="s">
        <v>109</v>
      </c>
      <c r="Z16" s="6" t="s">
        <v>110</v>
      </c>
      <c r="AA16" s="6" t="s">
        <v>111</v>
      </c>
      <c r="AB16" s="6" t="s">
        <v>112</v>
      </c>
      <c r="AC16" s="6">
        <v>266.95</v>
      </c>
      <c r="AF16" s="6" t="s">
        <v>42</v>
      </c>
      <c r="AI16" s="6" t="str">
        <f>HYPERLINK("https://doi.org/10.36019/9780813590332?locatt=mode:legacy")</f>
        <v>https://doi.org/10.36019/9780813590332?locatt=mode:legacy</v>
      </c>
      <c r="AK16" s="6" t="s">
        <v>49</v>
      </c>
    </row>
    <row r="17" spans="1:37" s="6" customFormat="1" x14ac:dyDescent="0.3">
      <c r="A17" s="6">
        <v>554552</v>
      </c>
      <c r="B17" s="7">
        <v>9781487530068</v>
      </c>
      <c r="C17" s="7"/>
      <c r="D17" s="7"/>
      <c r="F17" s="6" t="s">
        <v>113</v>
      </c>
      <c r="G17" s="6" t="s">
        <v>114</v>
      </c>
      <c r="H17" s="6" t="s">
        <v>115</v>
      </c>
      <c r="J17" s="6">
        <v>1</v>
      </c>
      <c r="M17" s="6" t="s">
        <v>116</v>
      </c>
      <c r="N17" s="8">
        <v>43455</v>
      </c>
      <c r="O17" s="6">
        <v>2018</v>
      </c>
      <c r="P17" s="6">
        <v>296</v>
      </c>
      <c r="R17" s="6">
        <v>10</v>
      </c>
      <c r="T17" s="6" t="s">
        <v>43</v>
      </c>
      <c r="U17" s="6" t="s">
        <v>44</v>
      </c>
      <c r="V17" s="6" t="s">
        <v>44</v>
      </c>
      <c r="W17" s="6" t="s">
        <v>117</v>
      </c>
      <c r="Y17" s="6" t="s">
        <v>118</v>
      </c>
      <c r="Z17" s="6" t="s">
        <v>119</v>
      </c>
      <c r="AA17" s="6" t="s">
        <v>120</v>
      </c>
      <c r="AB17" s="6" t="s">
        <v>121</v>
      </c>
      <c r="AC17" s="6">
        <v>50.75</v>
      </c>
      <c r="AF17" s="6" t="s">
        <v>42</v>
      </c>
      <c r="AI17" s="6" t="str">
        <f>HYPERLINK("https://doi.org/10.3138/9781487530068")</f>
        <v>https://doi.org/10.3138/9781487530068</v>
      </c>
      <c r="AK17" s="6" t="s">
        <v>49</v>
      </c>
    </row>
    <row r="18" spans="1:37" s="6" customFormat="1" x14ac:dyDescent="0.3">
      <c r="A18" s="6">
        <v>594628</v>
      </c>
      <c r="B18" s="7">
        <v>9780691217192</v>
      </c>
      <c r="C18" s="7"/>
      <c r="D18" s="7"/>
      <c r="F18" s="6" t="s">
        <v>122</v>
      </c>
      <c r="G18" s="6" t="s">
        <v>123</v>
      </c>
      <c r="H18" s="6" t="s">
        <v>124</v>
      </c>
      <c r="J18" s="6">
        <v>1</v>
      </c>
      <c r="K18" s="6" t="s">
        <v>78</v>
      </c>
      <c r="L18" s="9" t="s">
        <v>125</v>
      </c>
      <c r="M18" s="6" t="s">
        <v>41</v>
      </c>
      <c r="N18" s="8">
        <v>44299</v>
      </c>
      <c r="O18" s="6">
        <v>2021</v>
      </c>
      <c r="P18" s="6">
        <v>404</v>
      </c>
      <c r="R18" s="6">
        <v>10</v>
      </c>
      <c r="T18" s="6" t="s">
        <v>43</v>
      </c>
      <c r="U18" s="6" t="s">
        <v>106</v>
      </c>
      <c r="V18" s="6" t="s">
        <v>126</v>
      </c>
      <c r="W18" s="6" t="s">
        <v>127</v>
      </c>
      <c r="Y18" s="6" t="s">
        <v>128</v>
      </c>
      <c r="AA18" s="6" t="s">
        <v>129</v>
      </c>
      <c r="AB18" s="6" t="s">
        <v>130</v>
      </c>
      <c r="AC18" s="6">
        <v>79</v>
      </c>
      <c r="AF18" s="6" t="s">
        <v>42</v>
      </c>
      <c r="AI18" s="6" t="str">
        <f>HYPERLINK("https://doi.org/10.1515/9780691217192?locatt=mode:legacy")</f>
        <v>https://doi.org/10.1515/9780691217192?locatt=mode:legacy</v>
      </c>
      <c r="AK18" s="6" t="s">
        <v>49</v>
      </c>
    </row>
    <row r="19" spans="1:37" s="6" customFormat="1" x14ac:dyDescent="0.3">
      <c r="A19" s="6">
        <v>557900</v>
      </c>
      <c r="B19" s="7">
        <v>9780300245103</v>
      </c>
      <c r="C19" s="7"/>
      <c r="D19" s="7"/>
      <c r="F19" s="6" t="s">
        <v>131</v>
      </c>
      <c r="G19" s="6" t="s">
        <v>132</v>
      </c>
      <c r="H19" s="6" t="s">
        <v>133</v>
      </c>
      <c r="J19" s="6">
        <v>1</v>
      </c>
      <c r="M19" s="6" t="s">
        <v>134</v>
      </c>
      <c r="N19" s="8">
        <v>43515</v>
      </c>
      <c r="O19" s="6">
        <v>2019</v>
      </c>
      <c r="P19" s="6">
        <v>320</v>
      </c>
      <c r="R19" s="6">
        <v>10</v>
      </c>
      <c r="T19" s="6" t="s">
        <v>43</v>
      </c>
      <c r="U19" s="6" t="s">
        <v>60</v>
      </c>
      <c r="V19" s="6" t="s">
        <v>61</v>
      </c>
      <c r="W19" s="6" t="s">
        <v>135</v>
      </c>
      <c r="Y19" s="6" t="s">
        <v>136</v>
      </c>
      <c r="AB19" s="6" t="s">
        <v>137</v>
      </c>
      <c r="AC19" s="6">
        <v>58.95</v>
      </c>
      <c r="AF19" s="6" t="s">
        <v>42</v>
      </c>
      <c r="AI19" s="6" t="str">
        <f>HYPERLINK("https://doi.org/10.12987/9780300245103?locatt=mode:legacy")</f>
        <v>https://doi.org/10.12987/9780300245103?locatt=mode:legacy</v>
      </c>
      <c r="AK19" s="6" t="s">
        <v>49</v>
      </c>
    </row>
    <row r="20" spans="1:37" s="6" customFormat="1" x14ac:dyDescent="0.3">
      <c r="A20" s="6">
        <v>523046</v>
      </c>
      <c r="B20" s="7">
        <v>9780812293005</v>
      </c>
      <c r="C20" s="7"/>
      <c r="D20" s="7"/>
      <c r="F20" s="6" t="s">
        <v>138</v>
      </c>
      <c r="G20" s="6" t="s">
        <v>139</v>
      </c>
      <c r="H20" s="6" t="s">
        <v>140</v>
      </c>
      <c r="J20" s="6">
        <v>1</v>
      </c>
      <c r="K20" s="6" t="s">
        <v>141</v>
      </c>
      <c r="M20" s="6" t="s">
        <v>142</v>
      </c>
      <c r="N20" s="8">
        <v>42516</v>
      </c>
      <c r="O20" s="6">
        <v>2016</v>
      </c>
      <c r="P20" s="6">
        <v>232</v>
      </c>
      <c r="R20" s="6">
        <v>10</v>
      </c>
      <c r="T20" s="6" t="s">
        <v>43</v>
      </c>
      <c r="U20" s="6" t="s">
        <v>60</v>
      </c>
      <c r="V20" s="6" t="s">
        <v>61</v>
      </c>
      <c r="W20" s="6" t="s">
        <v>143</v>
      </c>
      <c r="Y20" s="6" t="s">
        <v>144</v>
      </c>
      <c r="Z20" s="6" t="s">
        <v>145</v>
      </c>
      <c r="AA20" s="6" t="s">
        <v>146</v>
      </c>
      <c r="AB20" s="6" t="s">
        <v>147</v>
      </c>
      <c r="AC20" s="6">
        <v>37.950000000000003</v>
      </c>
      <c r="AF20" s="6" t="s">
        <v>42</v>
      </c>
      <c r="AI20" s="6" t="str">
        <f>HYPERLINK("https://doi.org/10.9783/9780812293005")</f>
        <v>https://doi.org/10.9783/9780812293005</v>
      </c>
      <c r="AK20" s="6" t="s">
        <v>49</v>
      </c>
    </row>
    <row r="21" spans="1:37" s="6" customFormat="1" x14ac:dyDescent="0.3">
      <c r="A21" s="6">
        <v>572467</v>
      </c>
      <c r="B21" s="7">
        <v>9780300231687</v>
      </c>
      <c r="C21" s="7"/>
      <c r="D21" s="7"/>
      <c r="F21" s="6" t="s">
        <v>148</v>
      </c>
      <c r="G21" s="6" t="s">
        <v>149</v>
      </c>
      <c r="H21" s="6" t="s">
        <v>150</v>
      </c>
      <c r="J21" s="6">
        <v>1</v>
      </c>
      <c r="M21" s="6" t="s">
        <v>134</v>
      </c>
      <c r="N21" s="8">
        <v>42969</v>
      </c>
      <c r="O21" s="6">
        <v>2017</v>
      </c>
      <c r="P21" s="6">
        <v>336</v>
      </c>
      <c r="R21" s="6">
        <v>10</v>
      </c>
      <c r="T21" s="6" t="s">
        <v>43</v>
      </c>
      <c r="U21" s="6" t="s">
        <v>60</v>
      </c>
      <c r="V21" s="6" t="s">
        <v>151</v>
      </c>
      <c r="W21" s="6" t="s">
        <v>152</v>
      </c>
      <c r="Y21" s="6" t="s">
        <v>153</v>
      </c>
      <c r="AB21" s="6" t="s">
        <v>154</v>
      </c>
      <c r="AC21" s="6">
        <v>50.95</v>
      </c>
      <c r="AF21" s="6" t="s">
        <v>42</v>
      </c>
      <c r="AI21" s="6" t="str">
        <f>HYPERLINK("https://doi.org/10.12987/9780300231687?locatt=mode:legacy")</f>
        <v>https://doi.org/10.12987/9780300231687?locatt=mode:legacy</v>
      </c>
      <c r="AK21" s="6" t="s">
        <v>49</v>
      </c>
    </row>
    <row r="22" spans="1:37" s="6" customFormat="1" x14ac:dyDescent="0.3">
      <c r="A22" s="6">
        <v>509128</v>
      </c>
      <c r="B22" s="7">
        <v>9780812200553</v>
      </c>
      <c r="C22" s="7"/>
      <c r="D22" s="7"/>
      <c r="F22" s="6" t="s">
        <v>155</v>
      </c>
      <c r="G22" s="6" t="s">
        <v>156</v>
      </c>
      <c r="H22" s="6" t="s">
        <v>157</v>
      </c>
      <c r="J22" s="6">
        <v>1</v>
      </c>
      <c r="M22" s="6" t="s">
        <v>142</v>
      </c>
      <c r="N22" s="8">
        <v>40506</v>
      </c>
      <c r="O22" s="6">
        <v>2007</v>
      </c>
      <c r="P22" s="6">
        <v>224</v>
      </c>
      <c r="R22" s="6">
        <v>10</v>
      </c>
      <c r="T22" s="6" t="s">
        <v>43</v>
      </c>
      <c r="U22" s="6" t="s">
        <v>44</v>
      </c>
      <c r="V22" s="6" t="s">
        <v>44</v>
      </c>
      <c r="W22" s="6" t="s">
        <v>158</v>
      </c>
      <c r="Y22" s="6" t="s">
        <v>159</v>
      </c>
      <c r="Z22" s="6" t="s">
        <v>160</v>
      </c>
      <c r="AA22" s="6" t="s">
        <v>161</v>
      </c>
      <c r="AB22" s="6" t="s">
        <v>162</v>
      </c>
      <c r="AC22" s="6">
        <v>34.950000000000003</v>
      </c>
      <c r="AF22" s="6" t="s">
        <v>42</v>
      </c>
      <c r="AI22" s="6" t="str">
        <f>HYPERLINK("https://doi.org/10.9783/9780812200553")</f>
        <v>https://doi.org/10.9783/9780812200553</v>
      </c>
      <c r="AK22" s="6" t="s">
        <v>49</v>
      </c>
    </row>
    <row r="23" spans="1:37" s="6" customFormat="1" x14ac:dyDescent="0.3">
      <c r="A23" s="6">
        <v>562190</v>
      </c>
      <c r="B23" s="7">
        <v>9780691185675</v>
      </c>
      <c r="C23" s="7"/>
      <c r="D23" s="7"/>
      <c r="F23" s="6" t="s">
        <v>163</v>
      </c>
      <c r="G23" s="6" t="s">
        <v>164</v>
      </c>
      <c r="H23" s="6" t="s">
        <v>165</v>
      </c>
      <c r="J23" s="6">
        <v>1</v>
      </c>
      <c r="M23" s="6" t="s">
        <v>41</v>
      </c>
      <c r="N23" s="8">
        <v>43844</v>
      </c>
      <c r="O23" s="6">
        <v>2020</v>
      </c>
      <c r="P23" s="6">
        <v>584</v>
      </c>
      <c r="R23" s="6">
        <v>10</v>
      </c>
      <c r="T23" s="6" t="s">
        <v>43</v>
      </c>
      <c r="U23" s="6" t="s">
        <v>60</v>
      </c>
      <c r="V23" s="6" t="s">
        <v>166</v>
      </c>
      <c r="W23" s="6" t="s">
        <v>167</v>
      </c>
      <c r="Y23" s="6" t="s">
        <v>168</v>
      </c>
      <c r="AA23" s="6" t="s">
        <v>169</v>
      </c>
      <c r="AB23" s="6" t="s">
        <v>170</v>
      </c>
      <c r="AC23" s="6">
        <v>119</v>
      </c>
      <c r="AF23" s="6" t="s">
        <v>42</v>
      </c>
      <c r="AI23" s="6" t="str">
        <f>HYPERLINK("https://doi.org/10.1515/9780691185675")</f>
        <v>https://doi.org/10.1515/9780691185675</v>
      </c>
      <c r="AK23" s="6" t="s">
        <v>49</v>
      </c>
    </row>
    <row r="24" spans="1:37" s="6" customFormat="1" x14ac:dyDescent="0.3">
      <c r="A24" s="6">
        <v>512364</v>
      </c>
      <c r="B24" s="7">
        <v>9781400849130</v>
      </c>
      <c r="C24" s="7"/>
      <c r="D24" s="7"/>
      <c r="F24" s="6" t="s">
        <v>171</v>
      </c>
      <c r="G24" s="6" t="s">
        <v>172</v>
      </c>
      <c r="I24" s="6" t="s">
        <v>173</v>
      </c>
      <c r="J24" s="6">
        <v>1</v>
      </c>
      <c r="M24" s="6" t="s">
        <v>41</v>
      </c>
      <c r="N24" s="8">
        <v>41605</v>
      </c>
      <c r="O24" s="6">
        <v>2014</v>
      </c>
      <c r="P24" s="6">
        <v>1152</v>
      </c>
      <c r="Q24" s="6">
        <v>7</v>
      </c>
      <c r="R24" s="6">
        <v>10</v>
      </c>
      <c r="T24" s="6" t="s">
        <v>43</v>
      </c>
      <c r="U24" s="6" t="s">
        <v>60</v>
      </c>
      <c r="V24" s="6" t="s">
        <v>61</v>
      </c>
      <c r="W24" s="6" t="s">
        <v>174</v>
      </c>
      <c r="Y24" s="6" t="s">
        <v>175</v>
      </c>
      <c r="AA24" s="6" t="s">
        <v>176</v>
      </c>
      <c r="AB24" s="6" t="s">
        <v>177</v>
      </c>
      <c r="AC24" s="6">
        <v>175</v>
      </c>
      <c r="AF24" s="6" t="s">
        <v>42</v>
      </c>
      <c r="AI24" s="6" t="str">
        <f>HYPERLINK("https://doi.org/10.1515/9781400849130")</f>
        <v>https://doi.org/10.1515/9781400849130</v>
      </c>
      <c r="AK24" s="6" t="s">
        <v>49</v>
      </c>
    </row>
    <row r="25" spans="1:37" s="6" customFormat="1" x14ac:dyDescent="0.3">
      <c r="A25" s="6">
        <v>521990</v>
      </c>
      <c r="B25" s="7">
        <v>9781400880782</v>
      </c>
      <c r="C25" s="7"/>
      <c r="D25" s="7"/>
      <c r="F25" s="6" t="s">
        <v>178</v>
      </c>
      <c r="G25" s="6" t="s">
        <v>179</v>
      </c>
      <c r="H25" s="6" t="s">
        <v>180</v>
      </c>
      <c r="J25" s="6">
        <v>1</v>
      </c>
      <c r="K25" s="6" t="s">
        <v>78</v>
      </c>
      <c r="L25" s="9" t="s">
        <v>181</v>
      </c>
      <c r="M25" s="6" t="s">
        <v>41</v>
      </c>
      <c r="N25" s="8">
        <v>42500</v>
      </c>
      <c r="O25" s="6">
        <v>2016</v>
      </c>
      <c r="P25" s="6">
        <v>632</v>
      </c>
      <c r="R25" s="6">
        <v>10</v>
      </c>
      <c r="T25" s="6" t="s">
        <v>43</v>
      </c>
      <c r="U25" s="6" t="s">
        <v>106</v>
      </c>
      <c r="V25" s="6" t="s">
        <v>182</v>
      </c>
      <c r="W25" s="6" t="s">
        <v>183</v>
      </c>
      <c r="Y25" s="6" t="s">
        <v>184</v>
      </c>
      <c r="AA25" s="6" t="s">
        <v>185</v>
      </c>
      <c r="AB25" s="6" t="s">
        <v>186</v>
      </c>
      <c r="AC25" s="6">
        <v>119</v>
      </c>
      <c r="AF25" s="6" t="s">
        <v>42</v>
      </c>
      <c r="AI25" s="6" t="str">
        <f>HYPERLINK("https://doi.org/10.1515/9781400880782")</f>
        <v>https://doi.org/10.1515/9781400880782</v>
      </c>
      <c r="AK25" s="6" t="s">
        <v>49</v>
      </c>
    </row>
    <row r="26" spans="1:37" s="6" customFormat="1" x14ac:dyDescent="0.3">
      <c r="A26" s="6">
        <v>528041</v>
      </c>
      <c r="B26" s="7">
        <v>9781400884889</v>
      </c>
      <c r="C26" s="7"/>
      <c r="D26" s="7"/>
      <c r="F26" s="6" t="s">
        <v>187</v>
      </c>
      <c r="G26" s="6" t="s">
        <v>76</v>
      </c>
      <c r="H26" s="6" t="s">
        <v>188</v>
      </c>
      <c r="J26" s="6">
        <v>1</v>
      </c>
      <c r="M26" s="6" t="s">
        <v>41</v>
      </c>
      <c r="N26" s="8">
        <v>42738</v>
      </c>
      <c r="O26" s="6">
        <v>2017</v>
      </c>
      <c r="P26" s="6">
        <v>272</v>
      </c>
      <c r="R26" s="6">
        <v>10</v>
      </c>
      <c r="T26" s="6" t="s">
        <v>43</v>
      </c>
      <c r="U26" s="6" t="s">
        <v>60</v>
      </c>
      <c r="V26" s="6" t="s">
        <v>61</v>
      </c>
      <c r="W26" s="6" t="s">
        <v>189</v>
      </c>
      <c r="Y26" s="6" t="s">
        <v>190</v>
      </c>
      <c r="AA26" s="6" t="s">
        <v>191</v>
      </c>
      <c r="AB26" s="6" t="s">
        <v>192</v>
      </c>
      <c r="AC26" s="6">
        <v>83</v>
      </c>
      <c r="AF26" s="6" t="s">
        <v>42</v>
      </c>
      <c r="AI26" s="6" t="str">
        <f>HYPERLINK("https://doi.org/10.1515/9781400884889")</f>
        <v>https://doi.org/10.1515/9781400884889</v>
      </c>
      <c r="AK26" s="6" t="s">
        <v>49</v>
      </c>
    </row>
    <row r="27" spans="1:37" s="6" customFormat="1" x14ac:dyDescent="0.3">
      <c r="A27" s="6">
        <v>555960</v>
      </c>
      <c r="B27" s="7">
        <v>9780520960961</v>
      </c>
      <c r="C27" s="7"/>
      <c r="D27" s="7"/>
      <c r="F27" s="6" t="s">
        <v>193</v>
      </c>
      <c r="G27" s="6" t="s">
        <v>194</v>
      </c>
      <c r="H27" s="6" t="s">
        <v>195</v>
      </c>
      <c r="J27" s="6">
        <v>1</v>
      </c>
      <c r="M27" s="6" t="s">
        <v>59</v>
      </c>
      <c r="N27" s="8">
        <v>43112</v>
      </c>
      <c r="O27" s="6">
        <v>2018</v>
      </c>
      <c r="P27" s="6">
        <v>392</v>
      </c>
      <c r="R27" s="6">
        <v>10</v>
      </c>
      <c r="T27" s="6" t="s">
        <v>43</v>
      </c>
      <c r="U27" s="6" t="s">
        <v>60</v>
      </c>
      <c r="V27" s="6" t="s">
        <v>61</v>
      </c>
      <c r="W27" s="6" t="s">
        <v>196</v>
      </c>
      <c r="Y27" s="6" t="s">
        <v>197</v>
      </c>
      <c r="Z27" s="6" t="s">
        <v>198</v>
      </c>
      <c r="AB27" s="6" t="s">
        <v>199</v>
      </c>
      <c r="AC27" s="6">
        <v>495.95</v>
      </c>
      <c r="AF27" s="6" t="s">
        <v>42</v>
      </c>
      <c r="AI27" s="6" t="str">
        <f>HYPERLINK("https://doi.org/10.1525/9780520960961")</f>
        <v>https://doi.org/10.1525/9780520960961</v>
      </c>
      <c r="AK27" s="6" t="s">
        <v>49</v>
      </c>
    </row>
    <row r="28" spans="1:37" s="6" customFormat="1" x14ac:dyDescent="0.3">
      <c r="A28" s="6">
        <v>542446</v>
      </c>
      <c r="B28" s="7">
        <v>9780674984943</v>
      </c>
      <c r="C28" s="7"/>
      <c r="D28" s="7"/>
      <c r="F28" s="6" t="s">
        <v>200</v>
      </c>
      <c r="G28" s="6" t="s">
        <v>201</v>
      </c>
      <c r="H28" s="6" t="s">
        <v>202</v>
      </c>
      <c r="J28" s="6">
        <v>1</v>
      </c>
      <c r="M28" s="6" t="s">
        <v>69</v>
      </c>
      <c r="N28" s="8">
        <v>43199</v>
      </c>
      <c r="O28" s="6">
        <v>2018</v>
      </c>
      <c r="P28" s="6">
        <v>330</v>
      </c>
      <c r="R28" s="6">
        <v>10</v>
      </c>
      <c r="T28" s="6" t="s">
        <v>43</v>
      </c>
      <c r="U28" s="6" t="s">
        <v>60</v>
      </c>
      <c r="V28" s="6" t="s">
        <v>61</v>
      </c>
      <c r="W28" s="6" t="s">
        <v>203</v>
      </c>
      <c r="Y28" s="6" t="s">
        <v>204</v>
      </c>
      <c r="Z28" s="6" t="s">
        <v>205</v>
      </c>
      <c r="AA28" s="6" t="s">
        <v>206</v>
      </c>
      <c r="AB28" s="6" t="s">
        <v>207</v>
      </c>
      <c r="AC28" s="6">
        <v>15.95</v>
      </c>
      <c r="AF28" s="6" t="s">
        <v>42</v>
      </c>
      <c r="AI28" s="6" t="str">
        <f>HYPERLINK("https://doi.org/10.4159/9780674984943")</f>
        <v>https://doi.org/10.4159/9780674984943</v>
      </c>
      <c r="AK28" s="6" t="s">
        <v>49</v>
      </c>
    </row>
    <row r="29" spans="1:37" s="6" customFormat="1" x14ac:dyDescent="0.3">
      <c r="A29" s="6">
        <v>575878</v>
      </c>
      <c r="B29" s="7">
        <v>9780691201979</v>
      </c>
      <c r="C29" s="7"/>
      <c r="D29" s="7"/>
      <c r="F29" s="6" t="s">
        <v>208</v>
      </c>
      <c r="G29" s="6" t="s">
        <v>209</v>
      </c>
      <c r="H29" s="6" t="s">
        <v>210</v>
      </c>
      <c r="J29" s="6">
        <v>1</v>
      </c>
      <c r="M29" s="6" t="s">
        <v>41</v>
      </c>
      <c r="N29" s="8">
        <v>44131</v>
      </c>
      <c r="O29" s="6">
        <v>2019</v>
      </c>
      <c r="P29" s="6">
        <v>608</v>
      </c>
      <c r="R29" s="6">
        <v>10</v>
      </c>
      <c r="T29" s="6" t="s">
        <v>43</v>
      </c>
      <c r="U29" s="6" t="s">
        <v>106</v>
      </c>
      <c r="V29" s="6" t="s">
        <v>182</v>
      </c>
      <c r="W29" s="6" t="s">
        <v>211</v>
      </c>
      <c r="Y29" s="6" t="s">
        <v>212</v>
      </c>
      <c r="AA29" s="6" t="s">
        <v>213</v>
      </c>
      <c r="AB29" s="6" t="s">
        <v>214</v>
      </c>
      <c r="AC29" s="6">
        <v>87</v>
      </c>
      <c r="AF29" s="6" t="s">
        <v>42</v>
      </c>
      <c r="AI29" s="6" t="str">
        <f>HYPERLINK("https://doi.org/10.1515/9780691201979")</f>
        <v>https://doi.org/10.1515/9780691201979</v>
      </c>
      <c r="AK29" s="6" t="s">
        <v>49</v>
      </c>
    </row>
    <row r="30" spans="1:37" s="6" customFormat="1" x14ac:dyDescent="0.3">
      <c r="A30" s="6">
        <v>568646</v>
      </c>
      <c r="B30" s="7">
        <v>9780520969056</v>
      </c>
      <c r="C30" s="7"/>
      <c r="D30" s="7"/>
      <c r="F30" s="6" t="s">
        <v>215</v>
      </c>
      <c r="G30" s="6" t="s">
        <v>216</v>
      </c>
      <c r="H30" s="6" t="s">
        <v>217</v>
      </c>
      <c r="J30" s="6">
        <v>1</v>
      </c>
      <c r="K30" s="6" t="s">
        <v>218</v>
      </c>
      <c r="L30" s="9" t="s">
        <v>219</v>
      </c>
      <c r="M30" s="6" t="s">
        <v>59</v>
      </c>
      <c r="N30" s="8">
        <v>43529</v>
      </c>
      <c r="O30" s="6">
        <v>2019</v>
      </c>
      <c r="P30" s="6">
        <v>320</v>
      </c>
      <c r="R30" s="6">
        <v>10</v>
      </c>
      <c r="T30" s="6" t="s">
        <v>43</v>
      </c>
      <c r="U30" s="6" t="s">
        <v>87</v>
      </c>
      <c r="V30" s="6" t="s">
        <v>220</v>
      </c>
      <c r="W30" s="6" t="s">
        <v>221</v>
      </c>
      <c r="Y30" s="6" t="s">
        <v>222</v>
      </c>
      <c r="Z30" s="6" t="s">
        <v>223</v>
      </c>
      <c r="AB30" s="6" t="s">
        <v>224</v>
      </c>
      <c r="AC30" s="6">
        <v>373.95</v>
      </c>
      <c r="AF30" s="6" t="s">
        <v>42</v>
      </c>
      <c r="AI30" s="6" t="str">
        <f>HYPERLINK("https://doi.org/10.1525/9780520969056")</f>
        <v>https://doi.org/10.1525/9780520969056</v>
      </c>
      <c r="AK30" s="6" t="s">
        <v>49</v>
      </c>
    </row>
    <row r="31" spans="1:37" s="6" customFormat="1" x14ac:dyDescent="0.3">
      <c r="A31" s="6">
        <v>588871</v>
      </c>
      <c r="B31" s="7">
        <v>9780812297249</v>
      </c>
      <c r="C31" s="7"/>
      <c r="D31" s="7"/>
      <c r="F31" s="6" t="s">
        <v>225</v>
      </c>
      <c r="G31" s="6" t="s">
        <v>226</v>
      </c>
      <c r="H31" s="6" t="s">
        <v>227</v>
      </c>
      <c r="J31" s="6">
        <v>1</v>
      </c>
      <c r="K31" s="6" t="s">
        <v>141</v>
      </c>
      <c r="M31" s="6" t="s">
        <v>142</v>
      </c>
      <c r="N31" s="8">
        <v>44172</v>
      </c>
      <c r="O31" s="6">
        <v>2020</v>
      </c>
      <c r="P31" s="6">
        <v>360</v>
      </c>
      <c r="R31" s="6">
        <v>10</v>
      </c>
      <c r="T31" s="6" t="s">
        <v>43</v>
      </c>
      <c r="U31" s="6" t="s">
        <v>60</v>
      </c>
      <c r="V31" s="6" t="s">
        <v>61</v>
      </c>
      <c r="W31" s="6" t="s">
        <v>228</v>
      </c>
      <c r="Y31" s="6" t="s">
        <v>229</v>
      </c>
      <c r="AA31" s="6" t="s">
        <v>230</v>
      </c>
      <c r="AB31" s="6" t="s">
        <v>231</v>
      </c>
      <c r="AC31" s="6">
        <v>30.95</v>
      </c>
      <c r="AF31" s="6" t="s">
        <v>42</v>
      </c>
      <c r="AI31" s="6" t="str">
        <f>HYPERLINK("https://doi.org/10.9783/9780812297249")</f>
        <v>https://doi.org/10.9783/9780812297249</v>
      </c>
      <c r="AK31" s="6" t="s">
        <v>49</v>
      </c>
    </row>
    <row r="32" spans="1:37" s="6" customFormat="1" x14ac:dyDescent="0.3">
      <c r="A32" s="6">
        <v>566262</v>
      </c>
      <c r="B32" s="7">
        <v>9780812296488</v>
      </c>
      <c r="C32" s="7"/>
      <c r="D32" s="7"/>
      <c r="F32" s="6" t="s">
        <v>232</v>
      </c>
      <c r="G32" s="6" t="s">
        <v>233</v>
      </c>
      <c r="H32" s="6" t="s">
        <v>234</v>
      </c>
      <c r="J32" s="6">
        <v>1</v>
      </c>
      <c r="K32" s="6" t="s">
        <v>235</v>
      </c>
      <c r="M32" s="6" t="s">
        <v>142</v>
      </c>
      <c r="N32" s="8">
        <v>43735</v>
      </c>
      <c r="O32" s="6">
        <v>2020</v>
      </c>
      <c r="P32" s="6">
        <v>328</v>
      </c>
      <c r="R32" s="6">
        <v>10</v>
      </c>
      <c r="T32" s="6" t="s">
        <v>43</v>
      </c>
      <c r="U32" s="6" t="s">
        <v>106</v>
      </c>
      <c r="V32" s="6" t="s">
        <v>182</v>
      </c>
      <c r="W32" s="6" t="s">
        <v>236</v>
      </c>
      <c r="Y32" s="6" t="s">
        <v>237</v>
      </c>
      <c r="Z32" s="6" t="s">
        <v>238</v>
      </c>
      <c r="AA32" s="6" t="s">
        <v>239</v>
      </c>
      <c r="AB32" s="6" t="s">
        <v>240</v>
      </c>
      <c r="AC32" s="6">
        <v>109.95</v>
      </c>
      <c r="AF32" s="6" t="s">
        <v>42</v>
      </c>
      <c r="AI32" s="6" t="str">
        <f>HYPERLINK("https://doi.org/10.9783/9780812296488")</f>
        <v>https://doi.org/10.9783/9780812296488</v>
      </c>
      <c r="AK32" s="6" t="s">
        <v>49</v>
      </c>
    </row>
    <row r="33" spans="1:37" s="6" customFormat="1" x14ac:dyDescent="0.3">
      <c r="A33" s="6">
        <v>557355</v>
      </c>
      <c r="B33" s="7">
        <v>9780520963825</v>
      </c>
      <c r="C33" s="7"/>
      <c r="D33" s="7"/>
      <c r="F33" s="6" t="s">
        <v>241</v>
      </c>
      <c r="H33" s="6" t="s">
        <v>242</v>
      </c>
      <c r="J33" s="6">
        <v>3</v>
      </c>
      <c r="M33" s="6" t="s">
        <v>59</v>
      </c>
      <c r="N33" s="8">
        <v>42948</v>
      </c>
      <c r="O33" s="6">
        <v>2017</v>
      </c>
      <c r="P33" s="6">
        <v>712</v>
      </c>
      <c r="R33" s="6">
        <v>10</v>
      </c>
      <c r="T33" s="6" t="s">
        <v>43</v>
      </c>
      <c r="U33" s="6" t="s">
        <v>87</v>
      </c>
      <c r="V33" s="6" t="s">
        <v>243</v>
      </c>
      <c r="W33" s="6" t="s">
        <v>244</v>
      </c>
      <c r="Y33" s="6" t="s">
        <v>245</v>
      </c>
      <c r="Z33" s="6" t="s">
        <v>246</v>
      </c>
      <c r="AB33" s="6" t="s">
        <v>247</v>
      </c>
      <c r="AC33" s="6">
        <v>263.95</v>
      </c>
      <c r="AF33" s="6" t="s">
        <v>42</v>
      </c>
      <c r="AI33" s="6" t="str">
        <f>HYPERLINK("https://doi.org/10.1525/9780520963825")</f>
        <v>https://doi.org/10.1525/9780520963825</v>
      </c>
      <c r="AK33" s="6" t="s">
        <v>49</v>
      </c>
    </row>
    <row r="34" spans="1:37" s="6" customFormat="1" x14ac:dyDescent="0.3">
      <c r="A34" s="6">
        <v>509661</v>
      </c>
      <c r="B34" s="7">
        <v>9780812206067</v>
      </c>
      <c r="C34" s="7"/>
      <c r="D34" s="7"/>
      <c r="F34" s="6" t="s">
        <v>248</v>
      </c>
      <c r="G34" s="6" t="s">
        <v>249</v>
      </c>
      <c r="I34" s="6" t="s">
        <v>250</v>
      </c>
      <c r="J34" s="6">
        <v>1</v>
      </c>
      <c r="K34" s="6" t="s">
        <v>235</v>
      </c>
      <c r="M34" s="6" t="s">
        <v>142</v>
      </c>
      <c r="N34" s="8">
        <v>40807</v>
      </c>
      <c r="O34" s="6">
        <v>2009</v>
      </c>
      <c r="P34" s="6">
        <v>624</v>
      </c>
      <c r="R34" s="6">
        <v>10</v>
      </c>
      <c r="T34" s="6" t="s">
        <v>43</v>
      </c>
      <c r="U34" s="6" t="s">
        <v>106</v>
      </c>
      <c r="V34" s="6" t="s">
        <v>182</v>
      </c>
      <c r="W34" s="6" t="s">
        <v>251</v>
      </c>
      <c r="Y34" s="6" t="s">
        <v>252</v>
      </c>
      <c r="Z34" s="6" t="s">
        <v>253</v>
      </c>
      <c r="AA34" s="6" t="s">
        <v>254</v>
      </c>
      <c r="AB34" s="6" t="s">
        <v>255</v>
      </c>
      <c r="AC34" s="6">
        <v>65.95</v>
      </c>
      <c r="AF34" s="6" t="s">
        <v>42</v>
      </c>
      <c r="AI34" s="6" t="str">
        <f>HYPERLINK("https://doi.org/10.9783/9780812206067")</f>
        <v>https://doi.org/10.9783/9780812206067</v>
      </c>
      <c r="AK34" s="6" t="s">
        <v>49</v>
      </c>
    </row>
    <row r="35" spans="1:37" s="6" customFormat="1" x14ac:dyDescent="0.3">
      <c r="A35" s="6">
        <v>542607</v>
      </c>
      <c r="B35" s="7">
        <v>9780691184319</v>
      </c>
      <c r="C35" s="7"/>
      <c r="D35" s="7"/>
      <c r="F35" s="6" t="s">
        <v>256</v>
      </c>
      <c r="G35" s="6" t="s">
        <v>257</v>
      </c>
      <c r="H35" s="6" t="s">
        <v>258</v>
      </c>
      <c r="J35" s="6">
        <v>1</v>
      </c>
      <c r="K35" s="6" t="s">
        <v>259</v>
      </c>
      <c r="L35" s="9" t="s">
        <v>260</v>
      </c>
      <c r="M35" s="6" t="s">
        <v>41</v>
      </c>
      <c r="N35" s="8">
        <v>43361</v>
      </c>
      <c r="O35" s="6">
        <v>2018</v>
      </c>
      <c r="P35" s="6">
        <v>528</v>
      </c>
      <c r="R35" s="6">
        <v>10</v>
      </c>
      <c r="T35" s="6" t="s">
        <v>43</v>
      </c>
      <c r="U35" s="6" t="s">
        <v>60</v>
      </c>
      <c r="V35" s="6" t="s">
        <v>61</v>
      </c>
      <c r="W35" s="6" t="s">
        <v>261</v>
      </c>
      <c r="Y35" s="6" t="s">
        <v>262</v>
      </c>
      <c r="AA35" s="6" t="s">
        <v>263</v>
      </c>
      <c r="AB35" s="6" t="s">
        <v>264</v>
      </c>
      <c r="AC35" s="6">
        <v>67.95</v>
      </c>
      <c r="AF35" s="6" t="s">
        <v>42</v>
      </c>
      <c r="AI35" s="6" t="str">
        <f>HYPERLINK("https://doi.org/10.23943/9780691184319")</f>
        <v>https://doi.org/10.23943/9780691184319</v>
      </c>
      <c r="AK35" s="6" t="s">
        <v>49</v>
      </c>
    </row>
    <row r="36" spans="1:37" s="6" customFormat="1" x14ac:dyDescent="0.3">
      <c r="A36" s="6">
        <v>605105</v>
      </c>
      <c r="B36" s="7">
        <v>9780231551373</v>
      </c>
      <c r="C36" s="7"/>
      <c r="D36" s="7"/>
      <c r="F36" s="6" t="s">
        <v>265</v>
      </c>
      <c r="G36" s="6" t="s">
        <v>266</v>
      </c>
      <c r="I36" s="6" t="s">
        <v>267</v>
      </c>
      <c r="J36" s="6">
        <v>1</v>
      </c>
      <c r="M36" s="6" t="s">
        <v>268</v>
      </c>
      <c r="N36" s="8">
        <v>44327</v>
      </c>
      <c r="O36" s="6">
        <v>2020</v>
      </c>
      <c r="R36" s="6">
        <v>10</v>
      </c>
      <c r="T36" s="6" t="s">
        <v>43</v>
      </c>
      <c r="U36" s="6" t="s">
        <v>87</v>
      </c>
      <c r="V36" s="6" t="s">
        <v>269</v>
      </c>
      <c r="W36" s="6" t="s">
        <v>270</v>
      </c>
      <c r="Y36" s="6" t="s">
        <v>271</v>
      </c>
      <c r="Z36" s="6" t="s">
        <v>272</v>
      </c>
      <c r="AA36" s="6" t="s">
        <v>273</v>
      </c>
      <c r="AB36" s="6" t="s">
        <v>274</v>
      </c>
      <c r="AC36" s="6">
        <v>155.66</v>
      </c>
      <c r="AF36" s="6" t="s">
        <v>42</v>
      </c>
      <c r="AI36" s="6" t="str">
        <f>HYPERLINK("https://doi.org/10.7312/chen19552")</f>
        <v>https://doi.org/10.7312/chen19552</v>
      </c>
      <c r="AK36" s="6" t="s">
        <v>49</v>
      </c>
    </row>
    <row r="37" spans="1:37" s="6" customFormat="1" x14ac:dyDescent="0.3">
      <c r="A37" s="6">
        <v>508827</v>
      </c>
      <c r="B37" s="7">
        <v>9781400857951</v>
      </c>
      <c r="C37" s="7"/>
      <c r="D37" s="7"/>
      <c r="F37" s="6" t="s">
        <v>275</v>
      </c>
      <c r="G37" s="6" t="s">
        <v>276</v>
      </c>
      <c r="H37" s="6" t="s">
        <v>277</v>
      </c>
      <c r="J37" s="6">
        <v>1</v>
      </c>
      <c r="K37" s="6" t="s">
        <v>278</v>
      </c>
      <c r="L37" s="9" t="s">
        <v>279</v>
      </c>
      <c r="M37" s="6" t="s">
        <v>41</v>
      </c>
      <c r="N37" s="8">
        <v>41834</v>
      </c>
      <c r="O37" s="6">
        <v>1986</v>
      </c>
      <c r="P37" s="6">
        <v>204</v>
      </c>
      <c r="R37" s="6">
        <v>10</v>
      </c>
      <c r="T37" s="6" t="s">
        <v>43</v>
      </c>
      <c r="U37" s="6" t="s">
        <v>106</v>
      </c>
      <c r="V37" s="6" t="s">
        <v>107</v>
      </c>
      <c r="W37" s="6" t="s">
        <v>280</v>
      </c>
      <c r="Y37" s="6" t="s">
        <v>281</v>
      </c>
      <c r="AC37" s="6">
        <v>155.94999999999999</v>
      </c>
      <c r="AF37" s="6" t="s">
        <v>42</v>
      </c>
      <c r="AI37" s="6" t="str">
        <f>HYPERLINK("https://doi.org/10.1515/9781400857951")</f>
        <v>https://doi.org/10.1515/9781400857951</v>
      </c>
      <c r="AK37" s="6" t="s">
        <v>49</v>
      </c>
    </row>
    <row r="38" spans="1:37" s="6" customFormat="1" x14ac:dyDescent="0.3">
      <c r="A38" s="6">
        <v>563027</v>
      </c>
      <c r="B38" s="7">
        <v>9781400883479</v>
      </c>
      <c r="C38" s="7"/>
      <c r="D38" s="7"/>
      <c r="F38" s="6" t="s">
        <v>282</v>
      </c>
      <c r="G38" s="6" t="s">
        <v>283</v>
      </c>
      <c r="H38" s="6" t="s">
        <v>284</v>
      </c>
      <c r="J38" s="6">
        <v>1</v>
      </c>
      <c r="M38" s="6" t="s">
        <v>41</v>
      </c>
      <c r="N38" s="8">
        <v>42612</v>
      </c>
      <c r="O38" s="6">
        <v>2016</v>
      </c>
      <c r="P38" s="6">
        <v>888</v>
      </c>
      <c r="Q38" s="6">
        <v>12</v>
      </c>
      <c r="R38" s="6">
        <v>10</v>
      </c>
      <c r="T38" s="6" t="s">
        <v>43</v>
      </c>
      <c r="U38" s="6" t="s">
        <v>87</v>
      </c>
      <c r="V38" s="6" t="s">
        <v>285</v>
      </c>
      <c r="W38" s="6" t="s">
        <v>286</v>
      </c>
      <c r="Y38" s="6" t="s">
        <v>287</v>
      </c>
      <c r="AA38" s="6" t="s">
        <v>288</v>
      </c>
      <c r="AB38" s="6" t="s">
        <v>289</v>
      </c>
      <c r="AC38" s="6">
        <v>119</v>
      </c>
      <c r="AF38" s="6" t="s">
        <v>42</v>
      </c>
      <c r="AI38" s="6" t="str">
        <f>HYPERLINK("https://doi.org/10.1515/9781400883479")</f>
        <v>https://doi.org/10.1515/9781400883479</v>
      </c>
      <c r="AK38" s="6" t="s">
        <v>49</v>
      </c>
    </row>
    <row r="39" spans="1:37" s="6" customFormat="1" x14ac:dyDescent="0.3">
      <c r="A39" s="6">
        <v>522593</v>
      </c>
      <c r="B39" s="7">
        <v>9781400882762</v>
      </c>
      <c r="C39" s="7"/>
      <c r="D39" s="7"/>
      <c r="F39" s="6" t="s">
        <v>290</v>
      </c>
      <c r="I39" s="6" t="s">
        <v>291</v>
      </c>
      <c r="J39" s="6">
        <v>1</v>
      </c>
      <c r="K39" s="6" t="s">
        <v>292</v>
      </c>
      <c r="M39" s="6" t="s">
        <v>41</v>
      </c>
      <c r="N39" s="8">
        <v>42459</v>
      </c>
      <c r="O39" s="6">
        <v>1955</v>
      </c>
      <c r="P39" s="6">
        <v>744</v>
      </c>
      <c r="R39" s="6">
        <v>10</v>
      </c>
      <c r="T39" s="6" t="s">
        <v>43</v>
      </c>
      <c r="U39" s="6" t="s">
        <v>87</v>
      </c>
      <c r="V39" s="6" t="s">
        <v>293</v>
      </c>
      <c r="W39" s="6" t="s">
        <v>294</v>
      </c>
      <c r="Y39" s="6" t="s">
        <v>295</v>
      </c>
      <c r="AA39" s="6" t="s">
        <v>296</v>
      </c>
      <c r="AC39" s="6">
        <v>440</v>
      </c>
      <c r="AF39" s="6" t="s">
        <v>42</v>
      </c>
      <c r="AI39" s="6" t="str">
        <f>HYPERLINK("https://doi.org/10.1515/9781400882762")</f>
        <v>https://doi.org/10.1515/9781400882762</v>
      </c>
      <c r="AK39" s="6" t="s">
        <v>49</v>
      </c>
    </row>
    <row r="40" spans="1:37" s="6" customFormat="1" x14ac:dyDescent="0.3">
      <c r="A40" s="6">
        <v>543593</v>
      </c>
      <c r="B40" s="7">
        <v>9780691183947</v>
      </c>
      <c r="C40" s="7"/>
      <c r="D40" s="7"/>
      <c r="F40" s="6" t="s">
        <v>297</v>
      </c>
      <c r="G40" s="6" t="s">
        <v>298</v>
      </c>
      <c r="H40" s="6" t="s">
        <v>299</v>
      </c>
      <c r="J40" s="6">
        <v>1</v>
      </c>
      <c r="M40" s="6" t="s">
        <v>41</v>
      </c>
      <c r="N40" s="8">
        <v>43438</v>
      </c>
      <c r="O40" s="6">
        <v>2018</v>
      </c>
      <c r="P40" s="6">
        <v>280</v>
      </c>
      <c r="R40" s="6">
        <v>10</v>
      </c>
      <c r="T40" s="6" t="s">
        <v>43</v>
      </c>
      <c r="U40" s="6" t="s">
        <v>87</v>
      </c>
      <c r="V40" s="6" t="s">
        <v>300</v>
      </c>
      <c r="W40" s="6" t="s">
        <v>301</v>
      </c>
      <c r="Y40" s="6" t="s">
        <v>302</v>
      </c>
      <c r="AA40" s="6" t="s">
        <v>303</v>
      </c>
      <c r="AB40" s="6" t="s">
        <v>304</v>
      </c>
      <c r="AC40" s="6">
        <v>79</v>
      </c>
      <c r="AF40" s="6" t="s">
        <v>42</v>
      </c>
      <c r="AI40" s="6" t="str">
        <f>HYPERLINK("https://doi.org/10.1515/9780691183947")</f>
        <v>https://doi.org/10.1515/9780691183947</v>
      </c>
      <c r="AK40" s="6" t="s">
        <v>49</v>
      </c>
    </row>
    <row r="41" spans="1:37" s="6" customFormat="1" x14ac:dyDescent="0.3">
      <c r="A41" s="6">
        <v>321462</v>
      </c>
      <c r="B41" s="7">
        <v>9780674333482</v>
      </c>
      <c r="C41" s="7">
        <v>9780674333475</v>
      </c>
      <c r="D41" s="7"/>
      <c r="F41" s="6" t="s">
        <v>305</v>
      </c>
      <c r="G41" s="6" t="s">
        <v>306</v>
      </c>
      <c r="I41" s="6" t="s">
        <v>307</v>
      </c>
      <c r="J41" s="6">
        <v>1</v>
      </c>
      <c r="K41" s="6" t="s">
        <v>308</v>
      </c>
      <c r="L41" s="9" t="s">
        <v>309</v>
      </c>
      <c r="M41" s="6" t="s">
        <v>69</v>
      </c>
      <c r="N41" s="8">
        <v>41548</v>
      </c>
      <c r="O41" s="6">
        <v>1968</v>
      </c>
      <c r="P41" s="6">
        <v>416</v>
      </c>
      <c r="R41" s="6">
        <v>283.5</v>
      </c>
      <c r="T41" s="6" t="s">
        <v>43</v>
      </c>
      <c r="U41" s="6" t="s">
        <v>60</v>
      </c>
      <c r="V41" s="6" t="s">
        <v>61</v>
      </c>
      <c r="W41" s="6" t="s">
        <v>310</v>
      </c>
      <c r="AB41" s="6" t="s">
        <v>311</v>
      </c>
      <c r="AC41" s="6">
        <v>60</v>
      </c>
      <c r="AD41" s="6">
        <v>60</v>
      </c>
      <c r="AF41" s="6" t="s">
        <v>42</v>
      </c>
      <c r="AG41" s="6" t="s">
        <v>42</v>
      </c>
      <c r="AI41" s="6" t="str">
        <f>HYPERLINK("https://doi.org/10.4159/harvard.9780674333482")</f>
        <v>https://doi.org/10.4159/harvard.9780674333482</v>
      </c>
      <c r="AK41" s="6" t="s">
        <v>49</v>
      </c>
    </row>
    <row r="42" spans="1:37" s="6" customFormat="1" x14ac:dyDescent="0.3">
      <c r="A42" s="6">
        <v>583172</v>
      </c>
      <c r="B42" s="7">
        <v>9780822371779</v>
      </c>
      <c r="C42" s="7"/>
      <c r="D42" s="7"/>
      <c r="F42" s="6" t="s">
        <v>312</v>
      </c>
      <c r="G42" s="6" t="s">
        <v>313</v>
      </c>
      <c r="H42" s="6" t="s">
        <v>314</v>
      </c>
      <c r="J42" s="6">
        <v>1</v>
      </c>
      <c r="K42" s="6" t="s">
        <v>312</v>
      </c>
      <c r="M42" s="6" t="s">
        <v>315</v>
      </c>
      <c r="N42" s="8">
        <v>43252</v>
      </c>
      <c r="O42" s="6">
        <v>2018</v>
      </c>
      <c r="P42" s="6">
        <v>304</v>
      </c>
      <c r="R42" s="6">
        <v>283.5</v>
      </c>
      <c r="T42" s="6" t="s">
        <v>43</v>
      </c>
      <c r="U42" s="6" t="s">
        <v>87</v>
      </c>
      <c r="V42" s="6" t="s">
        <v>243</v>
      </c>
      <c r="W42" s="6" t="s">
        <v>316</v>
      </c>
      <c r="Y42" s="6" t="s">
        <v>317</v>
      </c>
      <c r="Z42" s="6" t="s">
        <v>318</v>
      </c>
      <c r="AA42" s="6" t="s">
        <v>319</v>
      </c>
      <c r="AB42" s="6" t="s">
        <v>320</v>
      </c>
      <c r="AC42" s="6">
        <v>140.94999999999999</v>
      </c>
      <c r="AF42" s="6" t="s">
        <v>42</v>
      </c>
      <c r="AI42" s="6" t="str">
        <f>HYPERLINK("https://doi.org/10.1515/9780822371779")</f>
        <v>https://doi.org/10.1515/9780822371779</v>
      </c>
      <c r="AK42" s="6" t="s">
        <v>49</v>
      </c>
    </row>
    <row r="43" spans="1:37" s="6" customFormat="1" x14ac:dyDescent="0.3">
      <c r="A43" s="6">
        <v>521153</v>
      </c>
      <c r="B43" s="7">
        <v>9780674969223</v>
      </c>
      <c r="C43" s="7"/>
      <c r="D43" s="7"/>
      <c r="F43" s="6" t="s">
        <v>321</v>
      </c>
      <c r="G43" s="6" t="s">
        <v>322</v>
      </c>
      <c r="H43" s="6" t="s">
        <v>323</v>
      </c>
      <c r="J43" s="6">
        <v>1</v>
      </c>
      <c r="M43" s="6" t="s">
        <v>69</v>
      </c>
      <c r="N43" s="8">
        <v>42492</v>
      </c>
      <c r="O43" s="6">
        <v>2016</v>
      </c>
      <c r="P43" s="6">
        <v>464</v>
      </c>
      <c r="R43" s="6">
        <v>10</v>
      </c>
      <c r="T43" s="6" t="s">
        <v>43</v>
      </c>
      <c r="U43" s="6" t="s">
        <v>60</v>
      </c>
      <c r="V43" s="6" t="s">
        <v>61</v>
      </c>
      <c r="W43" s="6" t="s">
        <v>324</v>
      </c>
      <c r="Y43" s="6" t="s">
        <v>325</v>
      </c>
      <c r="Z43" s="6" t="s">
        <v>326</v>
      </c>
      <c r="AA43" s="6" t="s">
        <v>327</v>
      </c>
      <c r="AB43" s="6" t="s">
        <v>328</v>
      </c>
      <c r="AC43" s="6">
        <v>42</v>
      </c>
      <c r="AF43" s="6" t="s">
        <v>42</v>
      </c>
      <c r="AI43" s="6" t="str">
        <f>HYPERLINK("https://doi.org/10.4159/9780674969223")</f>
        <v>https://doi.org/10.4159/9780674969223</v>
      </c>
      <c r="AK43" s="6" t="s">
        <v>49</v>
      </c>
    </row>
    <row r="44" spans="1:37" s="6" customFormat="1" x14ac:dyDescent="0.3">
      <c r="A44" s="6">
        <v>525211</v>
      </c>
      <c r="B44" s="7">
        <v>9780812293098</v>
      </c>
      <c r="C44" s="7"/>
      <c r="D44" s="7"/>
      <c r="F44" s="6" t="s">
        <v>329</v>
      </c>
      <c r="G44" s="6" t="s">
        <v>330</v>
      </c>
      <c r="I44" s="6" t="s">
        <v>331</v>
      </c>
      <c r="J44" s="6">
        <v>1</v>
      </c>
      <c r="K44" s="6" t="s">
        <v>141</v>
      </c>
      <c r="M44" s="6" t="s">
        <v>142</v>
      </c>
      <c r="N44" s="8">
        <v>42579</v>
      </c>
      <c r="O44" s="6">
        <v>2016</v>
      </c>
      <c r="P44" s="6">
        <v>416</v>
      </c>
      <c r="R44" s="6">
        <v>10</v>
      </c>
      <c r="T44" s="6" t="s">
        <v>43</v>
      </c>
      <c r="U44" s="6" t="s">
        <v>60</v>
      </c>
      <c r="V44" s="6" t="s">
        <v>61</v>
      </c>
      <c r="W44" s="6" t="s">
        <v>332</v>
      </c>
      <c r="Y44" s="6" t="s">
        <v>333</v>
      </c>
      <c r="Z44" s="6" t="s">
        <v>334</v>
      </c>
      <c r="AA44" s="6" t="s">
        <v>335</v>
      </c>
      <c r="AB44" s="6" t="s">
        <v>336</v>
      </c>
      <c r="AC44" s="6">
        <v>50.95</v>
      </c>
      <c r="AF44" s="6" t="s">
        <v>42</v>
      </c>
      <c r="AI44" s="6" t="str">
        <f>HYPERLINK("https://doi.org/10.9783/9780812293098")</f>
        <v>https://doi.org/10.9783/9780812293098</v>
      </c>
      <c r="AK44" s="6" t="s">
        <v>49</v>
      </c>
    </row>
    <row r="45" spans="1:37" s="6" customFormat="1" x14ac:dyDescent="0.3">
      <c r="A45" s="6">
        <v>577153</v>
      </c>
      <c r="B45" s="7">
        <v>9781479808519</v>
      </c>
      <c r="C45" s="7"/>
      <c r="D45" s="7"/>
      <c r="F45" s="6" t="s">
        <v>337</v>
      </c>
      <c r="G45" s="6" t="s">
        <v>338</v>
      </c>
      <c r="I45" s="6" t="s">
        <v>339</v>
      </c>
      <c r="J45" s="6">
        <v>1</v>
      </c>
      <c r="M45" s="6" t="s">
        <v>340</v>
      </c>
      <c r="N45" s="8">
        <v>43592</v>
      </c>
      <c r="O45" s="6">
        <v>2019</v>
      </c>
      <c r="R45" s="6">
        <v>10</v>
      </c>
      <c r="T45" s="6" t="s">
        <v>43</v>
      </c>
      <c r="U45" s="6" t="s">
        <v>60</v>
      </c>
      <c r="V45" s="6" t="s">
        <v>61</v>
      </c>
      <c r="W45" s="6" t="s">
        <v>341</v>
      </c>
      <c r="Y45" s="6" t="s">
        <v>342</v>
      </c>
      <c r="AA45" s="6" t="s">
        <v>343</v>
      </c>
      <c r="AB45" s="6" t="s">
        <v>344</v>
      </c>
      <c r="AC45" s="6">
        <v>194.95</v>
      </c>
      <c r="AF45" s="6" t="s">
        <v>42</v>
      </c>
      <c r="AI45" s="6" t="str">
        <f>HYPERLINK("https://doi.org/10.18574/nyu/9781479808519.001.0001")</f>
        <v>https://doi.org/10.18574/nyu/9781479808519.001.0001</v>
      </c>
      <c r="AK45" s="6" t="s">
        <v>49</v>
      </c>
    </row>
    <row r="46" spans="1:37" s="6" customFormat="1" x14ac:dyDescent="0.3">
      <c r="A46" s="6">
        <v>568593</v>
      </c>
      <c r="B46" s="7">
        <v>9780520973633</v>
      </c>
      <c r="C46" s="7"/>
      <c r="D46" s="7"/>
      <c r="F46" s="6" t="s">
        <v>345</v>
      </c>
      <c r="G46" s="6" t="s">
        <v>346</v>
      </c>
      <c r="H46" s="6" t="s">
        <v>347</v>
      </c>
      <c r="J46" s="6">
        <v>1</v>
      </c>
      <c r="K46" s="6" t="s">
        <v>348</v>
      </c>
      <c r="L46" s="9" t="s">
        <v>349</v>
      </c>
      <c r="M46" s="6" t="s">
        <v>59</v>
      </c>
      <c r="N46" s="8">
        <v>43613</v>
      </c>
      <c r="O46" s="6">
        <v>2019</v>
      </c>
      <c r="P46" s="6">
        <v>272</v>
      </c>
      <c r="R46" s="6">
        <v>10</v>
      </c>
      <c r="T46" s="6" t="s">
        <v>43</v>
      </c>
      <c r="U46" s="6" t="s">
        <v>60</v>
      </c>
      <c r="V46" s="6" t="s">
        <v>61</v>
      </c>
      <c r="W46" s="6" t="s">
        <v>350</v>
      </c>
      <c r="Y46" s="6" t="s">
        <v>351</v>
      </c>
      <c r="Z46" s="6" t="s">
        <v>352</v>
      </c>
      <c r="AB46" s="6" t="s">
        <v>353</v>
      </c>
      <c r="AC46" s="6">
        <v>174.95</v>
      </c>
      <c r="AF46" s="6" t="s">
        <v>42</v>
      </c>
      <c r="AI46" s="6" t="str">
        <f>HYPERLINK("https://doi.org/10.1525/9780520973633")</f>
        <v>https://doi.org/10.1525/9780520973633</v>
      </c>
      <c r="AK46" s="6" t="s">
        <v>49</v>
      </c>
    </row>
    <row r="47" spans="1:37" s="6" customFormat="1" x14ac:dyDescent="0.3">
      <c r="A47" s="6">
        <v>554243</v>
      </c>
      <c r="B47" s="7">
        <v>9781400835461</v>
      </c>
      <c r="C47" s="7"/>
      <c r="D47" s="7"/>
      <c r="F47" s="6" t="s">
        <v>354</v>
      </c>
      <c r="I47" s="6" t="s">
        <v>355</v>
      </c>
      <c r="J47" s="6">
        <v>1</v>
      </c>
      <c r="M47" s="6" t="s">
        <v>41</v>
      </c>
      <c r="N47" s="8">
        <v>40452</v>
      </c>
      <c r="O47" s="6">
        <v>1986</v>
      </c>
      <c r="P47" s="6">
        <v>952</v>
      </c>
      <c r="R47" s="6">
        <v>10</v>
      </c>
      <c r="T47" s="6" t="s">
        <v>43</v>
      </c>
      <c r="U47" s="6" t="s">
        <v>44</v>
      </c>
      <c r="V47" s="6" t="s">
        <v>44</v>
      </c>
      <c r="W47" s="6" t="s">
        <v>356</v>
      </c>
      <c r="Y47" s="6" t="s">
        <v>357</v>
      </c>
      <c r="AA47" s="6" t="s">
        <v>358</v>
      </c>
      <c r="AB47" s="6" t="s">
        <v>359</v>
      </c>
      <c r="AC47" s="6">
        <v>240</v>
      </c>
      <c r="AF47" s="6" t="s">
        <v>42</v>
      </c>
      <c r="AI47" s="6" t="str">
        <f>HYPERLINK("https://doi.org/10.1515/9781400835461")</f>
        <v>https://doi.org/10.1515/9781400835461</v>
      </c>
      <c r="AK47" s="6" t="s">
        <v>49</v>
      </c>
    </row>
    <row r="48" spans="1:37" s="6" customFormat="1" x14ac:dyDescent="0.3">
      <c r="A48" s="6">
        <v>588579</v>
      </c>
      <c r="B48" s="7">
        <v>9780520971981</v>
      </c>
      <c r="C48" s="7"/>
      <c r="D48" s="7"/>
      <c r="F48" s="6" t="s">
        <v>360</v>
      </c>
      <c r="H48" s="6" t="s">
        <v>361</v>
      </c>
      <c r="J48" s="6">
        <v>1</v>
      </c>
      <c r="K48" s="6" t="s">
        <v>362</v>
      </c>
      <c r="L48" s="9" t="s">
        <v>363</v>
      </c>
      <c r="M48" s="6" t="s">
        <v>59</v>
      </c>
      <c r="N48" s="8">
        <v>43837</v>
      </c>
      <c r="O48" s="6">
        <v>2020</v>
      </c>
      <c r="P48" s="6">
        <v>160</v>
      </c>
      <c r="R48" s="6">
        <v>10</v>
      </c>
      <c r="T48" s="6" t="s">
        <v>43</v>
      </c>
      <c r="U48" s="6" t="s">
        <v>60</v>
      </c>
      <c r="V48" s="6" t="s">
        <v>364</v>
      </c>
      <c r="W48" s="6" t="s">
        <v>365</v>
      </c>
      <c r="Y48" s="6" t="s">
        <v>366</v>
      </c>
      <c r="Z48" s="6" t="s">
        <v>367</v>
      </c>
      <c r="AB48" s="6" t="s">
        <v>368</v>
      </c>
      <c r="AC48" s="6">
        <v>495.95</v>
      </c>
      <c r="AF48" s="6" t="s">
        <v>42</v>
      </c>
      <c r="AK48" s="6" t="s">
        <v>49</v>
      </c>
    </row>
    <row r="49" spans="1:37" s="6" customFormat="1" x14ac:dyDescent="0.3">
      <c r="A49" s="6">
        <v>598369</v>
      </c>
      <c r="B49" s="7">
        <v>9780691220437</v>
      </c>
      <c r="C49" s="7"/>
      <c r="D49" s="7"/>
      <c r="F49" s="6" t="s">
        <v>369</v>
      </c>
      <c r="G49" s="6" t="s">
        <v>370</v>
      </c>
      <c r="H49" s="6" t="s">
        <v>371</v>
      </c>
      <c r="J49" s="6">
        <v>1</v>
      </c>
      <c r="M49" s="6" t="s">
        <v>41</v>
      </c>
      <c r="N49" s="8">
        <v>44348</v>
      </c>
      <c r="O49" s="6">
        <v>2021</v>
      </c>
      <c r="P49" s="6">
        <v>576</v>
      </c>
      <c r="R49" s="6">
        <v>10</v>
      </c>
      <c r="T49" s="6" t="s">
        <v>43</v>
      </c>
      <c r="U49" s="6" t="s">
        <v>60</v>
      </c>
      <c r="V49" s="6" t="s">
        <v>61</v>
      </c>
      <c r="W49" s="6" t="s">
        <v>372</v>
      </c>
      <c r="Y49" s="6" t="s">
        <v>373</v>
      </c>
      <c r="AA49" s="6" t="s">
        <v>374</v>
      </c>
      <c r="AB49" s="6" t="s">
        <v>375</v>
      </c>
      <c r="AC49" s="6">
        <v>111</v>
      </c>
      <c r="AF49" s="6" t="s">
        <v>42</v>
      </c>
      <c r="AI49" s="6" t="str">
        <f>HYPERLINK("https://doi.org/10.1515/9780691220437?locatt=mode:legacy")</f>
        <v>https://doi.org/10.1515/9780691220437?locatt=mode:legacy</v>
      </c>
      <c r="AK49" s="6" t="s">
        <v>49</v>
      </c>
    </row>
    <row r="50" spans="1:37" s="6" customFormat="1" x14ac:dyDescent="0.3">
      <c r="A50" s="6">
        <v>563007</v>
      </c>
      <c r="B50" s="7">
        <v>9781400837403</v>
      </c>
      <c r="C50" s="7"/>
      <c r="D50" s="7"/>
      <c r="F50" s="6" t="s">
        <v>376</v>
      </c>
      <c r="H50" s="6" t="s">
        <v>377</v>
      </c>
      <c r="I50" s="6" t="s">
        <v>378</v>
      </c>
      <c r="J50" s="6">
        <v>1</v>
      </c>
      <c r="M50" s="6" t="s">
        <v>41</v>
      </c>
      <c r="N50" s="8">
        <v>39693</v>
      </c>
      <c r="O50" s="6">
        <v>1976</v>
      </c>
      <c r="P50" s="6">
        <v>752</v>
      </c>
      <c r="R50" s="6">
        <v>10</v>
      </c>
      <c r="T50" s="6" t="s">
        <v>43</v>
      </c>
      <c r="U50" s="6" t="s">
        <v>44</v>
      </c>
      <c r="V50" s="6" t="s">
        <v>44</v>
      </c>
      <c r="W50" s="6" t="s">
        <v>379</v>
      </c>
      <c r="Y50" s="6" t="s">
        <v>380</v>
      </c>
      <c r="AA50" s="6" t="s">
        <v>381</v>
      </c>
      <c r="AB50" s="6" t="s">
        <v>382</v>
      </c>
      <c r="AC50" s="6">
        <v>180</v>
      </c>
      <c r="AF50" s="6" t="s">
        <v>42</v>
      </c>
      <c r="AI50" s="6" t="str">
        <f>HYPERLINK("https://doi.org/10.1515/9781400837403")</f>
        <v>https://doi.org/10.1515/9781400837403</v>
      </c>
      <c r="AK50" s="6" t="s">
        <v>49</v>
      </c>
    </row>
    <row r="51" spans="1:37" s="6" customFormat="1" x14ac:dyDescent="0.3">
      <c r="A51" s="6">
        <v>516623</v>
      </c>
      <c r="B51" s="7">
        <v>9781400851218</v>
      </c>
      <c r="C51" s="7"/>
      <c r="D51" s="7"/>
      <c r="F51" s="6" t="s">
        <v>383</v>
      </c>
      <c r="G51" s="6" t="s">
        <v>384</v>
      </c>
      <c r="H51" s="6" t="s">
        <v>385</v>
      </c>
      <c r="J51" s="6">
        <v>1</v>
      </c>
      <c r="K51" s="6" t="s">
        <v>386</v>
      </c>
      <c r="L51" s="9" t="s">
        <v>387</v>
      </c>
      <c r="M51" s="6" t="s">
        <v>41</v>
      </c>
      <c r="N51" s="8">
        <v>41756</v>
      </c>
      <c r="O51" s="6">
        <v>2014</v>
      </c>
      <c r="P51" s="6">
        <v>432</v>
      </c>
      <c r="Q51" s="6">
        <v>10</v>
      </c>
      <c r="R51" s="6">
        <v>10</v>
      </c>
      <c r="T51" s="6" t="s">
        <v>43</v>
      </c>
      <c r="U51" s="6" t="s">
        <v>60</v>
      </c>
      <c r="V51" s="6" t="s">
        <v>61</v>
      </c>
      <c r="W51" s="6" t="s">
        <v>388</v>
      </c>
      <c r="Y51" s="6" t="s">
        <v>389</v>
      </c>
      <c r="AA51" s="6" t="s">
        <v>390</v>
      </c>
      <c r="AB51" s="6" t="s">
        <v>391</v>
      </c>
      <c r="AC51" s="6">
        <v>83</v>
      </c>
      <c r="AF51" s="6" t="s">
        <v>42</v>
      </c>
      <c r="AI51" s="6" t="str">
        <f>HYPERLINK("https://doi.org/10.1515/9781400851218")</f>
        <v>https://doi.org/10.1515/9781400851218</v>
      </c>
      <c r="AK51" s="6" t="s">
        <v>49</v>
      </c>
    </row>
    <row r="52" spans="1:37" s="6" customFormat="1" x14ac:dyDescent="0.3">
      <c r="A52" s="6">
        <v>562200</v>
      </c>
      <c r="B52" s="7">
        <v>9780691185569</v>
      </c>
      <c r="C52" s="7"/>
      <c r="D52" s="7"/>
      <c r="F52" s="6" t="s">
        <v>392</v>
      </c>
      <c r="G52" s="6" t="s">
        <v>393</v>
      </c>
      <c r="H52" s="6" t="s">
        <v>394</v>
      </c>
      <c r="J52" s="6">
        <v>1</v>
      </c>
      <c r="K52" s="6" t="s">
        <v>96</v>
      </c>
      <c r="L52" s="9" t="s">
        <v>395</v>
      </c>
      <c r="M52" s="6" t="s">
        <v>41</v>
      </c>
      <c r="N52" s="8">
        <v>43711</v>
      </c>
      <c r="O52" s="6">
        <v>2019</v>
      </c>
      <c r="P52" s="6">
        <v>296</v>
      </c>
      <c r="R52" s="6">
        <v>10</v>
      </c>
      <c r="T52" s="6" t="s">
        <v>43</v>
      </c>
      <c r="U52" s="6" t="s">
        <v>106</v>
      </c>
      <c r="V52" s="6" t="s">
        <v>396</v>
      </c>
      <c r="W52" s="6" t="s">
        <v>397</v>
      </c>
      <c r="Y52" s="6" t="s">
        <v>398</v>
      </c>
      <c r="AA52" s="6" t="s">
        <v>399</v>
      </c>
      <c r="AB52" s="6" t="s">
        <v>400</v>
      </c>
      <c r="AC52" s="6">
        <v>115</v>
      </c>
      <c r="AF52" s="6" t="s">
        <v>42</v>
      </c>
      <c r="AI52" s="6" t="str">
        <f>HYPERLINK("https://doi.org/10.1515/9780691185569")</f>
        <v>https://doi.org/10.1515/9780691185569</v>
      </c>
      <c r="AK52" s="6" t="s">
        <v>49</v>
      </c>
    </row>
    <row r="53" spans="1:37" s="6" customFormat="1" x14ac:dyDescent="0.3">
      <c r="A53" s="6">
        <v>542279</v>
      </c>
      <c r="B53" s="7">
        <v>9780691184357</v>
      </c>
      <c r="C53" s="7"/>
      <c r="D53" s="7"/>
      <c r="F53" s="6" t="s">
        <v>401</v>
      </c>
      <c r="G53" s="6" t="s">
        <v>402</v>
      </c>
      <c r="H53" s="6" t="s">
        <v>403</v>
      </c>
      <c r="J53" s="6">
        <v>1</v>
      </c>
      <c r="M53" s="6" t="s">
        <v>41</v>
      </c>
      <c r="N53" s="8">
        <v>43368</v>
      </c>
      <c r="O53" s="6">
        <v>2018</v>
      </c>
      <c r="P53" s="6">
        <v>512</v>
      </c>
      <c r="R53" s="6">
        <v>10</v>
      </c>
      <c r="T53" s="6" t="s">
        <v>43</v>
      </c>
      <c r="U53" s="6" t="s">
        <v>106</v>
      </c>
      <c r="V53" s="6" t="s">
        <v>404</v>
      </c>
      <c r="W53" s="6" t="s">
        <v>405</v>
      </c>
      <c r="Y53" s="6" t="s">
        <v>406</v>
      </c>
      <c r="AA53" s="6" t="s">
        <v>407</v>
      </c>
      <c r="AB53" s="6" t="s">
        <v>408</v>
      </c>
      <c r="AC53" s="6">
        <v>93.95</v>
      </c>
      <c r="AF53" s="6" t="s">
        <v>42</v>
      </c>
      <c r="AI53" s="6" t="str">
        <f>HYPERLINK("https://doi.org/10.23943/9780691184357")</f>
        <v>https://doi.org/10.23943/9780691184357</v>
      </c>
      <c r="AK53" s="6" t="s">
        <v>49</v>
      </c>
    </row>
    <row r="54" spans="1:37" s="6" customFormat="1" x14ac:dyDescent="0.3">
      <c r="A54" s="6">
        <v>571652</v>
      </c>
      <c r="B54" s="7">
        <v>9780520968332</v>
      </c>
      <c r="C54" s="7"/>
      <c r="D54" s="7"/>
      <c r="F54" s="6" t="s">
        <v>409</v>
      </c>
      <c r="G54" s="6" t="s">
        <v>410</v>
      </c>
      <c r="H54" s="6" t="s">
        <v>411</v>
      </c>
      <c r="J54" s="6">
        <v>1</v>
      </c>
      <c r="K54" s="6" t="s">
        <v>218</v>
      </c>
      <c r="L54" s="9" t="s">
        <v>412</v>
      </c>
      <c r="M54" s="6" t="s">
        <v>59</v>
      </c>
      <c r="N54" s="8">
        <v>43753</v>
      </c>
      <c r="O54" s="6">
        <v>2019</v>
      </c>
      <c r="P54" s="6">
        <v>416</v>
      </c>
      <c r="R54" s="6">
        <v>10</v>
      </c>
      <c r="T54" s="6" t="s">
        <v>43</v>
      </c>
      <c r="U54" s="6" t="s">
        <v>87</v>
      </c>
      <c r="V54" s="6" t="s">
        <v>220</v>
      </c>
      <c r="W54" s="6" t="s">
        <v>413</v>
      </c>
      <c r="Y54" s="6" t="s">
        <v>414</v>
      </c>
      <c r="Z54" s="6" t="s">
        <v>415</v>
      </c>
      <c r="AB54" s="6" t="s">
        <v>416</v>
      </c>
      <c r="AC54" s="6">
        <v>373.95</v>
      </c>
      <c r="AF54" s="6" t="s">
        <v>42</v>
      </c>
      <c r="AI54" s="6" t="str">
        <f>HYPERLINK("https://doi.org/10.1525/9780520968332")</f>
        <v>https://doi.org/10.1525/9780520968332</v>
      </c>
      <c r="AK54" s="6" t="s">
        <v>49</v>
      </c>
    </row>
    <row r="55" spans="1:37" s="6" customFormat="1" x14ac:dyDescent="0.3">
      <c r="A55" s="6">
        <v>526678</v>
      </c>
      <c r="B55" s="7">
        <v>9783110536553</v>
      </c>
      <c r="C55" s="7">
        <v>9783110534290</v>
      </c>
      <c r="D55" s="7">
        <v>9783111087047</v>
      </c>
      <c r="F55" s="6" t="s">
        <v>417</v>
      </c>
      <c r="I55" s="6" t="s">
        <v>418</v>
      </c>
      <c r="J55" s="6">
        <v>1</v>
      </c>
      <c r="M55" s="6" t="s">
        <v>419</v>
      </c>
      <c r="N55" s="8">
        <v>44341</v>
      </c>
      <c r="O55" s="6">
        <v>2021</v>
      </c>
      <c r="P55" s="6">
        <v>637</v>
      </c>
      <c r="Q55" s="6">
        <v>6</v>
      </c>
      <c r="S55" s="6">
        <v>2417</v>
      </c>
      <c r="T55" s="6" t="s">
        <v>43</v>
      </c>
      <c r="U55" s="6" t="s">
        <v>60</v>
      </c>
      <c r="V55" s="6" t="s">
        <v>151</v>
      </c>
      <c r="W55" s="6" t="s">
        <v>420</v>
      </c>
      <c r="Y55" s="6" t="s">
        <v>421</v>
      </c>
      <c r="Z55" s="6" t="s">
        <v>422</v>
      </c>
      <c r="AB55" s="6" t="s">
        <v>423</v>
      </c>
      <c r="AC55" s="6">
        <v>249</v>
      </c>
      <c r="AD55" s="6">
        <v>174.95</v>
      </c>
      <c r="AE55" s="6">
        <v>29.95</v>
      </c>
      <c r="AF55" s="6" t="s">
        <v>42</v>
      </c>
      <c r="AG55" s="6" t="s">
        <v>42</v>
      </c>
      <c r="AH55" s="6" t="s">
        <v>42</v>
      </c>
      <c r="AI55" s="6" t="str">
        <f>HYPERLINK("https://doi.org/10.1515/9783110536553")</f>
        <v>https://doi.org/10.1515/9783110536553</v>
      </c>
      <c r="AK55" s="6" t="s">
        <v>49</v>
      </c>
    </row>
    <row r="56" spans="1:37" s="6" customFormat="1" x14ac:dyDescent="0.3">
      <c r="A56" s="6">
        <v>125398</v>
      </c>
      <c r="B56" s="7">
        <v>9780674061064</v>
      </c>
      <c r="C56" s="7"/>
      <c r="D56" s="7"/>
      <c r="F56" s="6" t="s">
        <v>424</v>
      </c>
      <c r="G56" s="6" t="s">
        <v>425</v>
      </c>
      <c r="I56" s="6" t="s">
        <v>426</v>
      </c>
      <c r="J56" s="6">
        <v>1</v>
      </c>
      <c r="M56" s="6" t="s">
        <v>69</v>
      </c>
      <c r="N56" s="8">
        <v>40634</v>
      </c>
      <c r="O56" s="6">
        <v>2013</v>
      </c>
      <c r="P56" s="6">
        <v>744</v>
      </c>
      <c r="R56" s="6">
        <v>10</v>
      </c>
      <c r="T56" s="6" t="s">
        <v>43</v>
      </c>
      <c r="U56" s="6" t="s">
        <v>87</v>
      </c>
      <c r="V56" s="6" t="s">
        <v>269</v>
      </c>
      <c r="W56" s="6" t="s">
        <v>427</v>
      </c>
      <c r="Y56" s="6" t="s">
        <v>428</v>
      </c>
      <c r="Z56" s="6" t="s">
        <v>429</v>
      </c>
      <c r="AB56" s="6" t="s">
        <v>430</v>
      </c>
      <c r="AC56" s="6">
        <v>54</v>
      </c>
      <c r="AF56" s="6" t="s">
        <v>42</v>
      </c>
      <c r="AI56" s="6" t="str">
        <f>HYPERLINK("https://doi.org/10.4159/harvard.9780674061064")</f>
        <v>https://doi.org/10.4159/harvard.9780674061064</v>
      </c>
      <c r="AK56" s="6" t="s">
        <v>49</v>
      </c>
    </row>
    <row r="57" spans="1:37" s="6" customFormat="1" x14ac:dyDescent="0.3">
      <c r="A57" s="6">
        <v>550173</v>
      </c>
      <c r="B57" s="7">
        <v>9781400848782</v>
      </c>
      <c r="C57" s="7"/>
      <c r="D57" s="7"/>
      <c r="F57" s="6" t="s">
        <v>431</v>
      </c>
      <c r="G57" s="6" t="s">
        <v>432</v>
      </c>
      <c r="H57" s="6" t="s">
        <v>433</v>
      </c>
      <c r="J57" s="6">
        <v>1</v>
      </c>
      <c r="M57" s="6" t="s">
        <v>41</v>
      </c>
      <c r="N57" s="8">
        <v>41588</v>
      </c>
      <c r="O57" s="6">
        <v>2013</v>
      </c>
      <c r="P57" s="6">
        <v>808</v>
      </c>
      <c r="Q57" s="6">
        <v>3</v>
      </c>
      <c r="R57" s="6">
        <v>10</v>
      </c>
      <c r="T57" s="6" t="s">
        <v>43</v>
      </c>
      <c r="U57" s="6" t="s">
        <v>106</v>
      </c>
      <c r="V57" s="6" t="s">
        <v>182</v>
      </c>
      <c r="W57" s="6" t="s">
        <v>434</v>
      </c>
      <c r="Y57" s="6" t="s">
        <v>435</v>
      </c>
      <c r="AA57" s="6" t="s">
        <v>436</v>
      </c>
      <c r="AB57" s="6" t="s">
        <v>437</v>
      </c>
      <c r="AC57" s="6">
        <v>126</v>
      </c>
      <c r="AF57" s="6" t="s">
        <v>42</v>
      </c>
      <c r="AI57" s="6" t="str">
        <f>HYPERLINK("https://doi.org/10.1515/9781400848782")</f>
        <v>https://doi.org/10.1515/9781400848782</v>
      </c>
      <c r="AK57" s="6" t="s">
        <v>49</v>
      </c>
    </row>
    <row r="58" spans="1:37" s="6" customFormat="1" x14ac:dyDescent="0.3">
      <c r="A58" s="6">
        <v>514723</v>
      </c>
      <c r="B58" s="7">
        <v>9780674056206</v>
      </c>
      <c r="C58" s="7"/>
      <c r="D58" s="7"/>
      <c r="F58" s="6" t="s">
        <v>438</v>
      </c>
      <c r="G58" s="6" t="s">
        <v>439</v>
      </c>
      <c r="H58" s="6" t="s">
        <v>440</v>
      </c>
      <c r="I58" s="6" t="s">
        <v>440</v>
      </c>
      <c r="J58" s="6">
        <v>1</v>
      </c>
      <c r="K58" s="6" t="s">
        <v>441</v>
      </c>
      <c r="L58" s="9" t="s">
        <v>442</v>
      </c>
      <c r="M58" s="6" t="s">
        <v>69</v>
      </c>
      <c r="N58" s="8">
        <v>40481</v>
      </c>
      <c r="O58" s="6">
        <v>2013</v>
      </c>
      <c r="P58" s="6">
        <v>336</v>
      </c>
      <c r="R58" s="6">
        <v>10</v>
      </c>
      <c r="T58" s="6" t="s">
        <v>43</v>
      </c>
      <c r="U58" s="6" t="s">
        <v>87</v>
      </c>
      <c r="V58" s="6" t="s">
        <v>269</v>
      </c>
      <c r="W58" s="6" t="s">
        <v>443</v>
      </c>
      <c r="Y58" s="6" t="s">
        <v>444</v>
      </c>
      <c r="Z58" s="6" t="s">
        <v>445</v>
      </c>
      <c r="AA58" s="6" t="s">
        <v>446</v>
      </c>
      <c r="AC58" s="6">
        <v>46</v>
      </c>
      <c r="AF58" s="6" t="s">
        <v>42</v>
      </c>
      <c r="AI58" s="6" t="str">
        <f>HYPERLINK("https://doi.org/10.4159/9780674056206")</f>
        <v>https://doi.org/10.4159/9780674056206</v>
      </c>
      <c r="AK58" s="6" t="s">
        <v>49</v>
      </c>
    </row>
    <row r="59" spans="1:37" s="6" customFormat="1" x14ac:dyDescent="0.3">
      <c r="A59" s="6">
        <v>516610</v>
      </c>
      <c r="B59" s="7">
        <v>9781400850235</v>
      </c>
      <c r="C59" s="7"/>
      <c r="D59" s="7"/>
      <c r="F59" s="6" t="s">
        <v>447</v>
      </c>
      <c r="G59" s="6" t="s">
        <v>448</v>
      </c>
      <c r="H59" s="6" t="s">
        <v>449</v>
      </c>
      <c r="J59" s="6">
        <v>1</v>
      </c>
      <c r="K59" s="6" t="s">
        <v>450</v>
      </c>
      <c r="L59" s="9" t="s">
        <v>451</v>
      </c>
      <c r="M59" s="6" t="s">
        <v>41</v>
      </c>
      <c r="N59" s="8">
        <v>41756</v>
      </c>
      <c r="O59" s="6">
        <v>2014</v>
      </c>
      <c r="P59" s="6">
        <v>416</v>
      </c>
      <c r="R59" s="6">
        <v>10</v>
      </c>
      <c r="T59" s="6" t="s">
        <v>43</v>
      </c>
      <c r="U59" s="6" t="s">
        <v>60</v>
      </c>
      <c r="V59" s="6" t="s">
        <v>61</v>
      </c>
      <c r="W59" s="6" t="s">
        <v>452</v>
      </c>
      <c r="Y59" s="6" t="s">
        <v>453</v>
      </c>
      <c r="AA59" s="6" t="s">
        <v>454</v>
      </c>
      <c r="AB59" s="6" t="s">
        <v>455</v>
      </c>
      <c r="AC59" s="6">
        <v>107</v>
      </c>
      <c r="AF59" s="6" t="s">
        <v>42</v>
      </c>
      <c r="AI59" s="6" t="str">
        <f>HYPERLINK("https://doi.org/10.1515/9781400850235")</f>
        <v>https://doi.org/10.1515/9781400850235</v>
      </c>
      <c r="AK59" s="6" t="s">
        <v>49</v>
      </c>
    </row>
    <row r="60" spans="1:37" s="6" customFormat="1" x14ac:dyDescent="0.3">
      <c r="A60" s="6">
        <v>571852</v>
      </c>
      <c r="B60" s="7">
        <v>9780520973077</v>
      </c>
      <c r="C60" s="7"/>
      <c r="D60" s="7"/>
      <c r="F60" s="6" t="s">
        <v>456</v>
      </c>
      <c r="G60" s="6" t="s">
        <v>457</v>
      </c>
      <c r="H60" s="6" t="s">
        <v>458</v>
      </c>
      <c r="J60" s="6">
        <v>1</v>
      </c>
      <c r="K60" s="6" t="s">
        <v>459</v>
      </c>
      <c r="L60" s="9" t="s">
        <v>460</v>
      </c>
      <c r="M60" s="6" t="s">
        <v>59</v>
      </c>
      <c r="N60" s="8">
        <v>43746</v>
      </c>
      <c r="O60" s="6">
        <v>2019</v>
      </c>
      <c r="P60" s="6">
        <v>368</v>
      </c>
      <c r="R60" s="6">
        <v>10</v>
      </c>
      <c r="T60" s="6" t="s">
        <v>43</v>
      </c>
      <c r="U60" s="6" t="s">
        <v>87</v>
      </c>
      <c r="V60" s="6" t="s">
        <v>269</v>
      </c>
      <c r="W60" s="6" t="s">
        <v>461</v>
      </c>
      <c r="Y60" s="6" t="s">
        <v>462</v>
      </c>
      <c r="Z60" s="6" t="s">
        <v>463</v>
      </c>
      <c r="AB60" s="6" t="s">
        <v>464</v>
      </c>
      <c r="AC60" s="6">
        <v>140.94999999999999</v>
      </c>
      <c r="AF60" s="6" t="s">
        <v>42</v>
      </c>
      <c r="AI60" s="6" t="str">
        <f>HYPERLINK("https://doi.org/10.1525/9780520973077")</f>
        <v>https://doi.org/10.1525/9780520973077</v>
      </c>
      <c r="AK60" s="6" t="s">
        <v>49</v>
      </c>
    </row>
    <row r="61" spans="1:37" s="6" customFormat="1" x14ac:dyDescent="0.3">
      <c r="A61" s="6">
        <v>535486</v>
      </c>
      <c r="B61" s="7">
        <v>9780812206371</v>
      </c>
      <c r="C61" s="7"/>
      <c r="D61" s="7"/>
      <c r="F61" s="6" t="s">
        <v>465</v>
      </c>
      <c r="G61" s="6" t="s">
        <v>466</v>
      </c>
      <c r="H61" s="6" t="s">
        <v>467</v>
      </c>
      <c r="J61" s="6">
        <v>1</v>
      </c>
      <c r="K61" s="6" t="s">
        <v>141</v>
      </c>
      <c r="M61" s="6" t="s">
        <v>142</v>
      </c>
      <c r="N61" s="8">
        <v>40798</v>
      </c>
      <c r="O61" s="6">
        <v>2004</v>
      </c>
      <c r="P61" s="6">
        <v>296</v>
      </c>
      <c r="R61" s="6">
        <v>10</v>
      </c>
      <c r="T61" s="6" t="s">
        <v>43</v>
      </c>
      <c r="U61" s="6" t="s">
        <v>60</v>
      </c>
      <c r="V61" s="6" t="s">
        <v>61</v>
      </c>
      <c r="W61" s="6" t="s">
        <v>143</v>
      </c>
      <c r="Y61" s="6" t="s">
        <v>468</v>
      </c>
      <c r="Z61" s="6" t="s">
        <v>469</v>
      </c>
      <c r="AA61" s="6" t="s">
        <v>470</v>
      </c>
      <c r="AB61" s="6" t="s">
        <v>471</v>
      </c>
      <c r="AC61" s="6">
        <v>37.950000000000003</v>
      </c>
      <c r="AF61" s="6" t="s">
        <v>42</v>
      </c>
      <c r="AI61" s="6" t="str">
        <f>HYPERLINK("https://doi.org/10.9783/9780812206371")</f>
        <v>https://doi.org/10.9783/9780812206371</v>
      </c>
      <c r="AK61" s="6" t="s">
        <v>49</v>
      </c>
    </row>
    <row r="62" spans="1:37" s="6" customFormat="1" x14ac:dyDescent="0.3">
      <c r="A62" s="6">
        <v>321231</v>
      </c>
      <c r="B62" s="7">
        <v>9780674280670</v>
      </c>
      <c r="C62" s="7">
        <v>9780674280663</v>
      </c>
      <c r="D62" s="7"/>
      <c r="F62" s="6" t="s">
        <v>472</v>
      </c>
      <c r="H62" s="6" t="s">
        <v>473</v>
      </c>
      <c r="J62" s="6">
        <v>1</v>
      </c>
      <c r="M62" s="6" t="s">
        <v>69</v>
      </c>
      <c r="N62" s="8">
        <v>41548</v>
      </c>
      <c r="O62" s="6">
        <v>1982</v>
      </c>
      <c r="P62" s="6">
        <v>305</v>
      </c>
      <c r="R62" s="6">
        <v>283.5</v>
      </c>
      <c r="T62" s="6" t="s">
        <v>43</v>
      </c>
      <c r="U62" s="6" t="s">
        <v>44</v>
      </c>
      <c r="V62" s="6" t="s">
        <v>44</v>
      </c>
      <c r="W62" s="6" t="s">
        <v>280</v>
      </c>
      <c r="AB62" s="6" t="s">
        <v>474</v>
      </c>
      <c r="AC62" s="6">
        <v>60</v>
      </c>
      <c r="AD62" s="6">
        <v>60</v>
      </c>
      <c r="AF62" s="6" t="s">
        <v>42</v>
      </c>
      <c r="AG62" s="6" t="s">
        <v>42</v>
      </c>
      <c r="AI62" s="6" t="str">
        <f>HYPERLINK("https://doi.org/10.4159/harvard.9780674280670")</f>
        <v>https://doi.org/10.4159/harvard.9780674280670</v>
      </c>
      <c r="AK62" s="6" t="s">
        <v>49</v>
      </c>
    </row>
    <row r="63" spans="1:37" s="6" customFormat="1" x14ac:dyDescent="0.3">
      <c r="A63" s="6">
        <v>551627</v>
      </c>
      <c r="B63" s="7">
        <v>9781501736049</v>
      </c>
      <c r="C63" s="7"/>
      <c r="D63" s="7"/>
      <c r="F63" s="6" t="s">
        <v>475</v>
      </c>
      <c r="G63" s="6" t="s">
        <v>476</v>
      </c>
      <c r="H63" s="6" t="s">
        <v>477</v>
      </c>
      <c r="J63" s="6">
        <v>1</v>
      </c>
      <c r="M63" s="6" t="s">
        <v>478</v>
      </c>
      <c r="N63" s="8">
        <v>43391</v>
      </c>
      <c r="O63" s="6">
        <v>2000</v>
      </c>
      <c r="P63" s="6">
        <v>352</v>
      </c>
      <c r="R63" s="6">
        <v>283.5</v>
      </c>
      <c r="T63" s="6" t="s">
        <v>43</v>
      </c>
      <c r="U63" s="6" t="s">
        <v>87</v>
      </c>
      <c r="V63" s="6" t="s">
        <v>269</v>
      </c>
      <c r="W63" s="6" t="s">
        <v>479</v>
      </c>
      <c r="Y63" s="6" t="s">
        <v>480</v>
      </c>
      <c r="AA63" s="6" t="s">
        <v>481</v>
      </c>
      <c r="AB63" s="6" t="s">
        <v>482</v>
      </c>
      <c r="AC63" s="6">
        <v>130.94999999999999</v>
      </c>
      <c r="AF63" s="6" t="s">
        <v>42</v>
      </c>
      <c r="AI63" s="6" t="str">
        <f>HYPERLINK("https://doi.org/10.7591/9781501736049")</f>
        <v>https://doi.org/10.7591/9781501736049</v>
      </c>
      <c r="AK63" s="6" t="s">
        <v>49</v>
      </c>
    </row>
    <row r="64" spans="1:37" s="6" customFormat="1" x14ac:dyDescent="0.3">
      <c r="A64" s="6">
        <v>563164</v>
      </c>
      <c r="B64" s="7">
        <v>9781400838493</v>
      </c>
      <c r="C64" s="7"/>
      <c r="D64" s="7"/>
      <c r="F64" s="6" t="s">
        <v>483</v>
      </c>
      <c r="G64" s="6" t="s">
        <v>484</v>
      </c>
      <c r="H64" s="6" t="s">
        <v>485</v>
      </c>
      <c r="J64" s="6">
        <v>1</v>
      </c>
      <c r="K64" s="6" t="s">
        <v>78</v>
      </c>
      <c r="L64" s="9" t="s">
        <v>486</v>
      </c>
      <c r="M64" s="6" t="s">
        <v>41</v>
      </c>
      <c r="N64" s="8">
        <v>40770</v>
      </c>
      <c r="O64" s="6">
        <v>2011</v>
      </c>
      <c r="P64" s="6">
        <v>448</v>
      </c>
      <c r="R64" s="6">
        <v>10</v>
      </c>
      <c r="T64" s="6" t="s">
        <v>43</v>
      </c>
      <c r="U64" s="6" t="s">
        <v>60</v>
      </c>
      <c r="V64" s="6" t="s">
        <v>166</v>
      </c>
      <c r="W64" s="6" t="s">
        <v>487</v>
      </c>
      <c r="Y64" s="6" t="s">
        <v>488</v>
      </c>
      <c r="AA64" s="6" t="s">
        <v>489</v>
      </c>
      <c r="AB64" s="6" t="s">
        <v>490</v>
      </c>
      <c r="AC64" s="6">
        <v>160</v>
      </c>
      <c r="AF64" s="6" t="s">
        <v>42</v>
      </c>
      <c r="AI64" s="6" t="str">
        <f>HYPERLINK("https://doi.org/10.1515/9781400838493")</f>
        <v>https://doi.org/10.1515/9781400838493</v>
      </c>
      <c r="AK64" s="6" t="s">
        <v>49</v>
      </c>
    </row>
    <row r="65" spans="1:37" s="6" customFormat="1" x14ac:dyDescent="0.3">
      <c r="A65" s="6">
        <v>609264</v>
      </c>
      <c r="B65" s="7">
        <v>9780691209746</v>
      </c>
      <c r="C65" s="7"/>
      <c r="D65" s="7"/>
      <c r="F65" s="6" t="s">
        <v>491</v>
      </c>
      <c r="G65" s="6" t="s">
        <v>492</v>
      </c>
      <c r="I65" s="6" t="s">
        <v>493</v>
      </c>
      <c r="J65" s="6">
        <v>1</v>
      </c>
      <c r="M65" s="6" t="s">
        <v>41</v>
      </c>
      <c r="N65" s="8">
        <v>44222</v>
      </c>
      <c r="O65" s="6">
        <v>2021</v>
      </c>
      <c r="P65" s="6">
        <v>904</v>
      </c>
      <c r="R65" s="6">
        <v>10</v>
      </c>
      <c r="T65" s="6" t="s">
        <v>43</v>
      </c>
      <c r="U65" s="6" t="s">
        <v>44</v>
      </c>
      <c r="V65" s="6" t="s">
        <v>44</v>
      </c>
      <c r="W65" s="6" t="s">
        <v>494</v>
      </c>
      <c r="Y65" s="6" t="s">
        <v>495</v>
      </c>
      <c r="AA65" s="6" t="s">
        <v>496</v>
      </c>
      <c r="AB65" s="6" t="s">
        <v>497</v>
      </c>
      <c r="AC65" s="6">
        <v>124.95</v>
      </c>
      <c r="AF65" s="6" t="s">
        <v>42</v>
      </c>
      <c r="AI65" s="6" t="str">
        <f>HYPERLINK("https://doi.org/10.1515/9780691209746?locatt=mode:legacy")</f>
        <v>https://doi.org/10.1515/9780691209746?locatt=mode:legacy</v>
      </c>
      <c r="AK65" s="6" t="s">
        <v>49</v>
      </c>
    </row>
    <row r="66" spans="1:37" s="6" customFormat="1" x14ac:dyDescent="0.3">
      <c r="A66" s="6">
        <v>537356</v>
      </c>
      <c r="B66" s="7">
        <v>9781400889907</v>
      </c>
      <c r="C66" s="7"/>
      <c r="D66" s="7"/>
      <c r="F66" s="6" t="s">
        <v>498</v>
      </c>
      <c r="H66" s="6" t="s">
        <v>499</v>
      </c>
      <c r="J66" s="6">
        <v>1</v>
      </c>
      <c r="M66" s="6" t="s">
        <v>41</v>
      </c>
      <c r="N66" s="8">
        <v>43207</v>
      </c>
      <c r="O66" s="6">
        <v>2018</v>
      </c>
      <c r="P66" s="6">
        <v>496</v>
      </c>
      <c r="R66" s="6">
        <v>10</v>
      </c>
      <c r="T66" s="6" t="s">
        <v>43</v>
      </c>
      <c r="U66" s="6" t="s">
        <v>87</v>
      </c>
      <c r="V66" s="6" t="s">
        <v>500</v>
      </c>
      <c r="W66" s="6" t="s">
        <v>501</v>
      </c>
      <c r="Y66" s="6" t="s">
        <v>502</v>
      </c>
      <c r="AA66" s="6" t="s">
        <v>503</v>
      </c>
      <c r="AB66" s="6" t="s">
        <v>504</v>
      </c>
      <c r="AC66" s="6">
        <v>190</v>
      </c>
      <c r="AF66" s="6" t="s">
        <v>42</v>
      </c>
      <c r="AI66" s="6" t="str">
        <f>HYPERLINK("https://doi.org/10.1515/9781400889907")</f>
        <v>https://doi.org/10.1515/9781400889907</v>
      </c>
      <c r="AK66" s="6" t="s">
        <v>49</v>
      </c>
    </row>
    <row r="67" spans="1:37" s="6" customFormat="1" x14ac:dyDescent="0.3">
      <c r="A67" s="6">
        <v>590243</v>
      </c>
      <c r="B67" s="7">
        <v>9780804798754</v>
      </c>
      <c r="C67" s="7"/>
      <c r="D67" s="7"/>
      <c r="F67" s="6" t="s">
        <v>505</v>
      </c>
      <c r="G67" s="6" t="s">
        <v>506</v>
      </c>
      <c r="H67" s="6" t="s">
        <v>507</v>
      </c>
      <c r="J67" s="6">
        <v>1</v>
      </c>
      <c r="M67" s="6" t="s">
        <v>508</v>
      </c>
      <c r="N67" s="8">
        <v>42480</v>
      </c>
      <c r="O67" s="6">
        <v>2016</v>
      </c>
      <c r="P67" s="6">
        <v>544</v>
      </c>
      <c r="Q67" s="6">
        <v>89</v>
      </c>
      <c r="R67" s="6">
        <v>10</v>
      </c>
      <c r="T67" s="6" t="s">
        <v>43</v>
      </c>
      <c r="U67" s="6" t="s">
        <v>87</v>
      </c>
      <c r="V67" s="6" t="s">
        <v>293</v>
      </c>
      <c r="W67" s="6" t="s">
        <v>509</v>
      </c>
      <c r="Y67" s="6" t="s">
        <v>510</v>
      </c>
      <c r="Z67" s="6" t="s">
        <v>511</v>
      </c>
      <c r="AA67" s="6" t="s">
        <v>512</v>
      </c>
      <c r="AB67" s="6" t="s">
        <v>513</v>
      </c>
      <c r="AC67" s="6">
        <v>52.95</v>
      </c>
      <c r="AF67" s="6" t="s">
        <v>42</v>
      </c>
      <c r="AI67" s="6" t="str">
        <f>HYPERLINK("https://doi.org/10.1515/9780804798754")</f>
        <v>https://doi.org/10.1515/9780804798754</v>
      </c>
      <c r="AK67" s="6" t="s">
        <v>49</v>
      </c>
    </row>
    <row r="68" spans="1:37" s="6" customFormat="1" x14ac:dyDescent="0.3">
      <c r="A68" s="6">
        <v>575349</v>
      </c>
      <c r="B68" s="7">
        <v>9780691206202</v>
      </c>
      <c r="C68" s="7"/>
      <c r="D68" s="7"/>
      <c r="F68" s="6" t="s">
        <v>514</v>
      </c>
      <c r="G68" s="6" t="s">
        <v>515</v>
      </c>
      <c r="H68" s="6" t="s">
        <v>516</v>
      </c>
      <c r="J68" s="6">
        <v>1</v>
      </c>
      <c r="M68" s="6" t="s">
        <v>41</v>
      </c>
      <c r="N68" s="8">
        <v>43984</v>
      </c>
      <c r="O68" s="6">
        <v>2020</v>
      </c>
      <c r="P68" s="6">
        <v>272</v>
      </c>
      <c r="R68" s="6">
        <v>10</v>
      </c>
      <c r="T68" s="6" t="s">
        <v>43</v>
      </c>
      <c r="U68" s="6" t="s">
        <v>106</v>
      </c>
      <c r="V68" s="6" t="s">
        <v>517</v>
      </c>
      <c r="W68" s="6" t="s">
        <v>518</v>
      </c>
      <c r="Y68" s="6" t="s">
        <v>519</v>
      </c>
      <c r="AA68" s="6" t="s">
        <v>520</v>
      </c>
      <c r="AB68" s="6" t="s">
        <v>521</v>
      </c>
      <c r="AC68" s="6">
        <v>79</v>
      </c>
      <c r="AF68" s="6" t="s">
        <v>42</v>
      </c>
      <c r="AI68" s="6" t="str">
        <f>HYPERLINK("https://doi.org/10.1515/9780691206202")</f>
        <v>https://doi.org/10.1515/9780691206202</v>
      </c>
      <c r="AK68" s="6" t="s">
        <v>49</v>
      </c>
    </row>
    <row r="69" spans="1:37" s="6" customFormat="1" x14ac:dyDescent="0.3">
      <c r="A69" s="6">
        <v>546827</v>
      </c>
      <c r="B69" s="7">
        <v>9781400845033</v>
      </c>
      <c r="C69" s="7"/>
      <c r="D69" s="7"/>
      <c r="F69" s="6" t="s">
        <v>522</v>
      </c>
      <c r="G69" s="6" t="s">
        <v>523</v>
      </c>
      <c r="H69" s="6" t="s">
        <v>449</v>
      </c>
      <c r="J69" s="6">
        <v>1</v>
      </c>
      <c r="M69" s="6" t="s">
        <v>41</v>
      </c>
      <c r="N69" s="8">
        <v>41056</v>
      </c>
      <c r="O69" s="6">
        <v>2012</v>
      </c>
      <c r="P69" s="6">
        <v>344</v>
      </c>
      <c r="Q69" s="6">
        <v>3</v>
      </c>
      <c r="R69" s="6">
        <v>10</v>
      </c>
      <c r="T69" s="6" t="s">
        <v>43</v>
      </c>
      <c r="U69" s="6" t="s">
        <v>60</v>
      </c>
      <c r="V69" s="6" t="s">
        <v>61</v>
      </c>
      <c r="W69" s="6" t="s">
        <v>524</v>
      </c>
      <c r="Y69" s="6" t="s">
        <v>525</v>
      </c>
      <c r="AA69" s="6" t="s">
        <v>526</v>
      </c>
      <c r="AB69" s="6" t="s">
        <v>527</v>
      </c>
      <c r="AC69" s="6">
        <v>134</v>
      </c>
      <c r="AF69" s="6" t="s">
        <v>42</v>
      </c>
      <c r="AI69" s="6" t="str">
        <f>HYPERLINK("https://doi.org/10.1515/9781400845033")</f>
        <v>https://doi.org/10.1515/9781400845033</v>
      </c>
      <c r="AK69" s="6" t="s">
        <v>49</v>
      </c>
    </row>
    <row r="70" spans="1:37" s="6" customFormat="1" x14ac:dyDescent="0.3">
      <c r="A70" s="6">
        <v>512079</v>
      </c>
      <c r="B70" s="7">
        <v>9781400831661</v>
      </c>
      <c r="C70" s="7"/>
      <c r="D70" s="7"/>
      <c r="F70" s="6" t="s">
        <v>528</v>
      </c>
      <c r="G70" s="6" t="s">
        <v>529</v>
      </c>
      <c r="H70" s="6" t="s">
        <v>530</v>
      </c>
      <c r="J70" s="6">
        <v>1</v>
      </c>
      <c r="K70" s="6" t="s">
        <v>531</v>
      </c>
      <c r="L70" s="9" t="s">
        <v>532</v>
      </c>
      <c r="M70" s="6" t="s">
        <v>41</v>
      </c>
      <c r="N70" s="8">
        <v>40084</v>
      </c>
      <c r="O70" s="6">
        <v>2009</v>
      </c>
      <c r="P70" s="6">
        <v>248</v>
      </c>
      <c r="R70" s="6">
        <v>10</v>
      </c>
      <c r="T70" s="6" t="s">
        <v>43</v>
      </c>
      <c r="U70" s="6" t="s">
        <v>106</v>
      </c>
      <c r="V70" s="6" t="s">
        <v>396</v>
      </c>
      <c r="W70" s="6" t="s">
        <v>533</v>
      </c>
      <c r="Y70" s="6" t="s">
        <v>534</v>
      </c>
      <c r="AA70" s="6" t="s">
        <v>535</v>
      </c>
      <c r="AB70" s="6" t="s">
        <v>536</v>
      </c>
      <c r="AC70" s="6">
        <v>79</v>
      </c>
      <c r="AF70" s="6" t="s">
        <v>42</v>
      </c>
      <c r="AI70" s="6" t="str">
        <f>HYPERLINK("https://doi.org/10.1515/9781400831661")</f>
        <v>https://doi.org/10.1515/9781400831661</v>
      </c>
      <c r="AK70" s="6" t="s">
        <v>49</v>
      </c>
    </row>
    <row r="71" spans="1:37" s="6" customFormat="1" x14ac:dyDescent="0.3">
      <c r="A71" s="6">
        <v>551717</v>
      </c>
      <c r="B71" s="7">
        <v>9781501729331</v>
      </c>
      <c r="C71" s="7"/>
      <c r="D71" s="7"/>
      <c r="F71" s="6" t="s">
        <v>537</v>
      </c>
      <c r="G71" s="6" t="s">
        <v>538</v>
      </c>
      <c r="H71" s="6" t="s">
        <v>539</v>
      </c>
      <c r="J71" s="6">
        <v>1</v>
      </c>
      <c r="M71" s="6" t="s">
        <v>478</v>
      </c>
      <c r="N71" s="8">
        <v>43348</v>
      </c>
      <c r="O71" s="6">
        <v>1997</v>
      </c>
      <c r="P71" s="6">
        <v>272</v>
      </c>
      <c r="R71" s="6">
        <v>283.5</v>
      </c>
      <c r="T71" s="6" t="s">
        <v>43</v>
      </c>
      <c r="U71" s="6" t="s">
        <v>87</v>
      </c>
      <c r="V71" s="6" t="s">
        <v>500</v>
      </c>
      <c r="W71" s="6" t="s">
        <v>540</v>
      </c>
      <c r="Y71" s="6" t="s">
        <v>541</v>
      </c>
      <c r="AA71" s="6" t="s">
        <v>542</v>
      </c>
      <c r="AB71" s="6" t="s">
        <v>543</v>
      </c>
      <c r="AC71" s="6">
        <v>130.94999999999999</v>
      </c>
      <c r="AF71" s="6" t="s">
        <v>42</v>
      </c>
      <c r="AI71" s="6" t="str">
        <f>HYPERLINK("https://doi.org/10.7591/9781501729331")</f>
        <v>https://doi.org/10.7591/9781501729331</v>
      </c>
      <c r="AK71" s="6" t="s">
        <v>49</v>
      </c>
    </row>
    <row r="72" spans="1:37" s="6" customFormat="1" x14ac:dyDescent="0.3">
      <c r="A72" s="6">
        <v>542440</v>
      </c>
      <c r="B72" s="7">
        <v>9780674919808</v>
      </c>
      <c r="C72" s="7"/>
      <c r="D72" s="7"/>
      <c r="F72" s="6" t="s">
        <v>544</v>
      </c>
      <c r="G72" s="6" t="s">
        <v>545</v>
      </c>
      <c r="H72" s="6" t="s">
        <v>546</v>
      </c>
      <c r="J72" s="6">
        <v>1</v>
      </c>
      <c r="M72" s="6" t="s">
        <v>69</v>
      </c>
      <c r="N72" s="8">
        <v>43175</v>
      </c>
      <c r="O72" s="6">
        <v>2020</v>
      </c>
      <c r="P72" s="6">
        <v>400</v>
      </c>
      <c r="R72" s="6">
        <v>10</v>
      </c>
      <c r="T72" s="6" t="s">
        <v>43</v>
      </c>
      <c r="U72" s="6" t="s">
        <v>106</v>
      </c>
      <c r="V72" s="6" t="s">
        <v>396</v>
      </c>
      <c r="W72" s="6" t="s">
        <v>547</v>
      </c>
      <c r="Y72" s="6" t="s">
        <v>548</v>
      </c>
      <c r="Z72" s="6" t="s">
        <v>549</v>
      </c>
      <c r="AA72" s="6" t="s">
        <v>550</v>
      </c>
      <c r="AB72" s="6" t="s">
        <v>551</v>
      </c>
      <c r="AC72" s="6">
        <v>18.95</v>
      </c>
      <c r="AF72" s="6" t="s">
        <v>42</v>
      </c>
      <c r="AI72" s="6" t="str">
        <f>HYPERLINK("https://doi.org/10.4159/9780674919808")</f>
        <v>https://doi.org/10.4159/9780674919808</v>
      </c>
      <c r="AK72" s="6" t="s">
        <v>49</v>
      </c>
    </row>
    <row r="73" spans="1:37" s="6" customFormat="1" x14ac:dyDescent="0.3">
      <c r="A73" s="6">
        <v>598622</v>
      </c>
      <c r="B73" s="7">
        <v>9780691223094</v>
      </c>
      <c r="C73" s="7"/>
      <c r="D73" s="7"/>
      <c r="F73" s="6" t="s">
        <v>552</v>
      </c>
      <c r="G73" s="6" t="s">
        <v>553</v>
      </c>
      <c r="H73" s="6" t="s">
        <v>554</v>
      </c>
      <c r="J73" s="6">
        <v>1</v>
      </c>
      <c r="M73" s="6" t="s">
        <v>41</v>
      </c>
      <c r="N73" s="8">
        <v>44411</v>
      </c>
      <c r="O73" s="6">
        <v>2021</v>
      </c>
      <c r="P73" s="6">
        <v>656</v>
      </c>
      <c r="R73" s="6">
        <v>10</v>
      </c>
      <c r="T73" s="6" t="s">
        <v>43</v>
      </c>
      <c r="U73" s="6" t="s">
        <v>87</v>
      </c>
      <c r="V73" s="6" t="s">
        <v>269</v>
      </c>
      <c r="W73" s="6" t="s">
        <v>555</v>
      </c>
      <c r="Y73" s="6" t="s">
        <v>556</v>
      </c>
      <c r="AA73" s="6" t="s">
        <v>557</v>
      </c>
      <c r="AB73" s="6" t="s">
        <v>558</v>
      </c>
      <c r="AC73" s="6">
        <v>67.95</v>
      </c>
      <c r="AF73" s="6" t="s">
        <v>42</v>
      </c>
      <c r="AI73" s="6" t="str">
        <f>HYPERLINK("https://doi.org/10.1515/9780691223094?locatt=mode:legacy")</f>
        <v>https://doi.org/10.1515/9780691223094?locatt=mode:legacy</v>
      </c>
      <c r="AK73" s="6" t="s">
        <v>49</v>
      </c>
    </row>
    <row r="74" spans="1:37" s="6" customFormat="1" x14ac:dyDescent="0.3">
      <c r="A74" s="6">
        <v>542237</v>
      </c>
      <c r="B74" s="7">
        <v>9781400874446</v>
      </c>
      <c r="C74" s="7"/>
      <c r="D74" s="7"/>
      <c r="F74" s="6" t="s">
        <v>559</v>
      </c>
      <c r="G74" s="6" t="s">
        <v>560</v>
      </c>
      <c r="H74" s="6" t="s">
        <v>561</v>
      </c>
      <c r="J74" s="6">
        <v>1</v>
      </c>
      <c r="M74" s="6" t="s">
        <v>41</v>
      </c>
      <c r="N74" s="8">
        <v>42381</v>
      </c>
      <c r="O74" s="6">
        <v>2017</v>
      </c>
      <c r="P74" s="6">
        <v>448</v>
      </c>
      <c r="R74" s="6">
        <v>10</v>
      </c>
      <c r="T74" s="6" t="s">
        <v>43</v>
      </c>
      <c r="U74" s="6" t="s">
        <v>60</v>
      </c>
      <c r="V74" s="6" t="s">
        <v>61</v>
      </c>
      <c r="W74" s="6" t="s">
        <v>562</v>
      </c>
      <c r="Y74" s="6" t="s">
        <v>563</v>
      </c>
      <c r="AA74" s="6" t="s">
        <v>564</v>
      </c>
      <c r="AB74" s="6" t="s">
        <v>565</v>
      </c>
      <c r="AC74" s="6">
        <v>107</v>
      </c>
      <c r="AF74" s="6" t="s">
        <v>42</v>
      </c>
      <c r="AI74" s="6" t="str">
        <f>HYPERLINK("https://doi.org/10.1515/9781400874446")</f>
        <v>https://doi.org/10.1515/9781400874446</v>
      </c>
      <c r="AK74" s="6" t="s">
        <v>49</v>
      </c>
    </row>
    <row r="75" spans="1:37" s="6" customFormat="1" x14ac:dyDescent="0.3">
      <c r="A75" s="6">
        <v>554594</v>
      </c>
      <c r="B75" s="7">
        <v>9780801467295</v>
      </c>
      <c r="C75" s="7"/>
      <c r="D75" s="7"/>
      <c r="F75" s="6" t="s">
        <v>566</v>
      </c>
      <c r="H75" s="6" t="s">
        <v>567</v>
      </c>
      <c r="J75" s="6">
        <v>1</v>
      </c>
      <c r="M75" s="6" t="s">
        <v>478</v>
      </c>
      <c r="N75" s="8">
        <v>41623</v>
      </c>
      <c r="O75" s="6">
        <v>2013</v>
      </c>
      <c r="P75" s="6">
        <v>1837</v>
      </c>
      <c r="R75" s="6">
        <v>10</v>
      </c>
      <c r="T75" s="6" t="s">
        <v>43</v>
      </c>
      <c r="U75" s="6" t="s">
        <v>60</v>
      </c>
      <c r="V75" s="6" t="s">
        <v>568</v>
      </c>
      <c r="W75" s="6" t="s">
        <v>569</v>
      </c>
      <c r="Y75" s="6" t="s">
        <v>570</v>
      </c>
      <c r="Z75" s="6" t="s">
        <v>571</v>
      </c>
      <c r="AA75" s="6" t="s">
        <v>572</v>
      </c>
      <c r="AB75" s="6" t="s">
        <v>573</v>
      </c>
      <c r="AC75" s="6">
        <v>130.94999999999999</v>
      </c>
      <c r="AF75" s="6" t="s">
        <v>42</v>
      </c>
      <c r="AI75" s="6" t="str">
        <f>HYPERLINK("https://doi.org/10.7591/9780801467295")</f>
        <v>https://doi.org/10.7591/9780801467295</v>
      </c>
      <c r="AK75" s="6" t="s">
        <v>49</v>
      </c>
    </row>
    <row r="76" spans="1:37" s="6" customFormat="1" x14ac:dyDescent="0.3">
      <c r="A76" s="6">
        <v>542670</v>
      </c>
      <c r="B76" s="7">
        <v>9780691186658</v>
      </c>
      <c r="C76" s="7"/>
      <c r="D76" s="7"/>
      <c r="F76" s="6" t="s">
        <v>574</v>
      </c>
      <c r="G76" s="6" t="s">
        <v>575</v>
      </c>
      <c r="I76" s="6" t="s">
        <v>576</v>
      </c>
      <c r="J76" s="6">
        <v>1</v>
      </c>
      <c r="M76" s="6" t="s">
        <v>41</v>
      </c>
      <c r="N76" s="8">
        <v>43256</v>
      </c>
      <c r="O76" s="6">
        <v>1994</v>
      </c>
      <c r="R76" s="6">
        <v>10</v>
      </c>
      <c r="T76" s="6" t="s">
        <v>43</v>
      </c>
      <c r="U76" s="6" t="s">
        <v>60</v>
      </c>
      <c r="V76" s="6" t="s">
        <v>61</v>
      </c>
      <c r="W76" s="6" t="s">
        <v>577</v>
      </c>
      <c r="Y76" s="6" t="s">
        <v>578</v>
      </c>
      <c r="AA76" s="6" t="s">
        <v>579</v>
      </c>
      <c r="AB76" s="6" t="s">
        <v>580</v>
      </c>
      <c r="AC76" s="6">
        <v>170</v>
      </c>
      <c r="AF76" s="6" t="s">
        <v>42</v>
      </c>
      <c r="AI76" s="6" t="str">
        <f>HYPERLINK("https://doi.org/10.1515/9780691186658")</f>
        <v>https://doi.org/10.1515/9780691186658</v>
      </c>
      <c r="AK76" s="6" t="s">
        <v>49</v>
      </c>
    </row>
    <row r="77" spans="1:37" s="6" customFormat="1" x14ac:dyDescent="0.3">
      <c r="A77" s="6">
        <v>511798</v>
      </c>
      <c r="B77" s="7">
        <v>9783110430295</v>
      </c>
      <c r="C77" s="7">
        <v>9783110439229</v>
      </c>
      <c r="D77" s="7"/>
      <c r="F77" s="6" t="s">
        <v>581</v>
      </c>
      <c r="I77" s="6" t="s">
        <v>582</v>
      </c>
      <c r="J77" s="6">
        <v>1</v>
      </c>
      <c r="K77" s="6" t="s">
        <v>583</v>
      </c>
      <c r="L77" s="9" t="s">
        <v>584</v>
      </c>
      <c r="M77" s="6" t="s">
        <v>419</v>
      </c>
      <c r="N77" s="8">
        <v>44655</v>
      </c>
      <c r="O77" s="6">
        <v>2022</v>
      </c>
      <c r="P77" s="6">
        <v>553</v>
      </c>
      <c r="Q77" s="6">
        <v>72</v>
      </c>
      <c r="S77" s="6">
        <v>2417</v>
      </c>
      <c r="T77" s="6" t="s">
        <v>43</v>
      </c>
      <c r="U77" s="6" t="s">
        <v>60</v>
      </c>
      <c r="V77" s="6" t="s">
        <v>585</v>
      </c>
      <c r="W77" s="6" t="s">
        <v>586</v>
      </c>
      <c r="Y77" s="6" t="s">
        <v>587</v>
      </c>
      <c r="AB77" s="6" t="s">
        <v>588</v>
      </c>
      <c r="AC77" s="6">
        <v>249</v>
      </c>
      <c r="AD77" s="6">
        <v>159.94999999999999</v>
      </c>
      <c r="AF77" s="6" t="s">
        <v>42</v>
      </c>
      <c r="AG77" s="6" t="s">
        <v>42</v>
      </c>
      <c r="AI77" s="6" t="str">
        <f>HYPERLINK("https://doi.org/10.1515/9783110430295")</f>
        <v>https://doi.org/10.1515/9783110430295</v>
      </c>
      <c r="AK77" s="6" t="s">
        <v>49</v>
      </c>
    </row>
    <row r="78" spans="1:37" s="6" customFormat="1" x14ac:dyDescent="0.3">
      <c r="A78" s="6">
        <v>572031</v>
      </c>
      <c r="B78" s="7">
        <v>9780520973947</v>
      </c>
      <c r="C78" s="7"/>
      <c r="D78" s="7"/>
      <c r="F78" s="6" t="s">
        <v>589</v>
      </c>
      <c r="G78" s="6" t="s">
        <v>590</v>
      </c>
      <c r="H78" s="6" t="s">
        <v>591</v>
      </c>
      <c r="J78" s="6">
        <v>1</v>
      </c>
      <c r="M78" s="6" t="s">
        <v>59</v>
      </c>
      <c r="N78" s="8">
        <v>43725</v>
      </c>
      <c r="O78" s="6">
        <v>2019</v>
      </c>
      <c r="P78" s="6">
        <v>704</v>
      </c>
      <c r="R78" s="6">
        <v>10</v>
      </c>
      <c r="T78" s="6" t="s">
        <v>43</v>
      </c>
      <c r="U78" s="6" t="s">
        <v>44</v>
      </c>
      <c r="V78" s="6" t="s">
        <v>44</v>
      </c>
      <c r="W78" s="6" t="s">
        <v>592</v>
      </c>
      <c r="Y78" s="6" t="s">
        <v>593</v>
      </c>
      <c r="Z78" s="6" t="s">
        <v>594</v>
      </c>
      <c r="AB78" s="6" t="s">
        <v>595</v>
      </c>
      <c r="AC78" s="6">
        <v>185.95</v>
      </c>
      <c r="AF78" s="6" t="s">
        <v>42</v>
      </c>
      <c r="AI78" s="6" t="str">
        <f>HYPERLINK("https://doi.org/10.1525/9780520973947")</f>
        <v>https://doi.org/10.1525/9780520973947</v>
      </c>
      <c r="AK78" s="6" t="s">
        <v>49</v>
      </c>
    </row>
    <row r="79" spans="1:37" s="6" customFormat="1" x14ac:dyDescent="0.3">
      <c r="A79" s="6">
        <v>530181</v>
      </c>
      <c r="B79" s="7">
        <v>9781442664098</v>
      </c>
      <c r="C79" s="7"/>
      <c r="D79" s="7"/>
      <c r="F79" s="6" t="s">
        <v>596</v>
      </c>
      <c r="G79" s="6" t="s">
        <v>597</v>
      </c>
      <c r="I79" s="6" t="s">
        <v>598</v>
      </c>
      <c r="J79" s="6">
        <v>1</v>
      </c>
      <c r="K79" s="6" t="s">
        <v>599</v>
      </c>
      <c r="M79" s="6" t="s">
        <v>116</v>
      </c>
      <c r="N79" s="8">
        <v>40877</v>
      </c>
      <c r="O79" s="6">
        <v>2011</v>
      </c>
      <c r="P79" s="6">
        <v>434</v>
      </c>
      <c r="Q79" s="6">
        <v>5</v>
      </c>
      <c r="R79" s="6">
        <v>10</v>
      </c>
      <c r="T79" s="6" t="s">
        <v>43</v>
      </c>
      <c r="U79" s="6" t="s">
        <v>60</v>
      </c>
      <c r="V79" s="6" t="s">
        <v>364</v>
      </c>
      <c r="W79" s="6" t="s">
        <v>600</v>
      </c>
      <c r="Y79" s="6" t="s">
        <v>601</v>
      </c>
      <c r="Z79" s="6" t="s">
        <v>602</v>
      </c>
      <c r="AA79" s="6" t="s">
        <v>603</v>
      </c>
      <c r="AB79" s="6" t="s">
        <v>604</v>
      </c>
      <c r="AC79" s="6">
        <v>208.95</v>
      </c>
      <c r="AF79" s="6" t="s">
        <v>42</v>
      </c>
      <c r="AI79" s="6" t="str">
        <f>HYPERLINK("https://doi.org/10.3138/9781442664098")</f>
        <v>https://doi.org/10.3138/9781442664098</v>
      </c>
      <c r="AK79" s="6" t="s">
        <v>49</v>
      </c>
    </row>
    <row r="80" spans="1:37" s="6" customFormat="1" x14ac:dyDescent="0.3">
      <c r="A80" s="6">
        <v>569018</v>
      </c>
      <c r="B80" s="7">
        <v>9781501748592</v>
      </c>
      <c r="C80" s="7"/>
      <c r="D80" s="7"/>
      <c r="F80" s="6" t="s">
        <v>605</v>
      </c>
      <c r="G80" s="6" t="s">
        <v>606</v>
      </c>
      <c r="H80" s="6" t="s">
        <v>607</v>
      </c>
      <c r="J80" s="6">
        <v>1</v>
      </c>
      <c r="K80" s="6" t="s">
        <v>608</v>
      </c>
      <c r="M80" s="6" t="s">
        <v>478</v>
      </c>
      <c r="N80" s="8">
        <v>43936</v>
      </c>
      <c r="O80" s="6">
        <v>2021</v>
      </c>
      <c r="P80" s="6">
        <v>336</v>
      </c>
      <c r="R80" s="6">
        <v>283.5</v>
      </c>
      <c r="T80" s="6" t="s">
        <v>43</v>
      </c>
      <c r="U80" s="6" t="s">
        <v>60</v>
      </c>
      <c r="V80" s="6" t="s">
        <v>61</v>
      </c>
      <c r="W80" s="6" t="s">
        <v>609</v>
      </c>
      <c r="Y80" s="6" t="s">
        <v>610</v>
      </c>
      <c r="Z80" s="6" t="s">
        <v>611</v>
      </c>
      <c r="AA80" s="6" t="s">
        <v>612</v>
      </c>
      <c r="AB80" s="6" t="s">
        <v>613</v>
      </c>
      <c r="AC80" s="6">
        <v>130.94999999999999</v>
      </c>
      <c r="AF80" s="6" t="s">
        <v>42</v>
      </c>
      <c r="AI80" s="6" t="str">
        <f>HYPERLINK("https://doi.org/10.1515/9781501748592?locatt=mode:legacy")</f>
        <v>https://doi.org/10.1515/9781501748592?locatt=mode:legacy</v>
      </c>
      <c r="AK80" s="6" t="s">
        <v>49</v>
      </c>
    </row>
    <row r="81" spans="1:37" s="6" customFormat="1" x14ac:dyDescent="0.3">
      <c r="A81" s="6">
        <v>575841</v>
      </c>
      <c r="B81" s="7">
        <v>9783110693669</v>
      </c>
      <c r="C81" s="7">
        <v>9783110692945</v>
      </c>
      <c r="D81" s="7"/>
      <c r="F81" s="6" t="s">
        <v>614</v>
      </c>
      <c r="G81" s="6" t="s">
        <v>615</v>
      </c>
      <c r="I81" s="6" t="s">
        <v>616</v>
      </c>
      <c r="J81" s="6">
        <v>1</v>
      </c>
      <c r="K81" s="6" t="s">
        <v>617</v>
      </c>
      <c r="L81" s="9" t="s">
        <v>618</v>
      </c>
      <c r="M81" s="6" t="s">
        <v>619</v>
      </c>
      <c r="N81" s="8">
        <v>44067</v>
      </c>
      <c r="O81" s="6">
        <v>2020</v>
      </c>
      <c r="P81" s="6">
        <v>807</v>
      </c>
      <c r="Q81" s="6">
        <v>9</v>
      </c>
      <c r="S81" s="6">
        <v>2320</v>
      </c>
      <c r="T81" s="6" t="s">
        <v>43</v>
      </c>
      <c r="U81" s="6" t="s">
        <v>60</v>
      </c>
      <c r="V81" s="6" t="s">
        <v>151</v>
      </c>
      <c r="W81" s="6" t="s">
        <v>620</v>
      </c>
      <c r="Y81" s="6" t="s">
        <v>621</v>
      </c>
      <c r="AB81" s="6" t="s">
        <v>622</v>
      </c>
      <c r="AC81" s="6">
        <v>129</v>
      </c>
      <c r="AD81" s="6">
        <v>174.95</v>
      </c>
      <c r="AF81" s="6" t="s">
        <v>42</v>
      </c>
      <c r="AG81" s="6" t="s">
        <v>42</v>
      </c>
      <c r="AI81" s="6" t="str">
        <f>HYPERLINK("https://doi.org/10.1515/9783110693669")</f>
        <v>https://doi.org/10.1515/9783110693669</v>
      </c>
      <c r="AK81" s="6" t="s">
        <v>49</v>
      </c>
    </row>
    <row r="82" spans="1:37" s="6" customFormat="1" x14ac:dyDescent="0.3">
      <c r="A82" s="6">
        <v>550194</v>
      </c>
      <c r="B82" s="7">
        <v>9781400838196</v>
      </c>
      <c r="C82" s="7"/>
      <c r="D82" s="7"/>
      <c r="F82" s="6" t="s">
        <v>623</v>
      </c>
      <c r="G82" s="6" t="s">
        <v>624</v>
      </c>
      <c r="H82" s="6" t="s">
        <v>625</v>
      </c>
      <c r="J82" s="6">
        <v>1</v>
      </c>
      <c r="K82" s="6" t="s">
        <v>626</v>
      </c>
      <c r="L82" s="9" t="s">
        <v>627</v>
      </c>
      <c r="M82" s="6" t="s">
        <v>41</v>
      </c>
      <c r="N82" s="8">
        <v>40623</v>
      </c>
      <c r="O82" s="6">
        <v>2012</v>
      </c>
      <c r="P82" s="6">
        <v>392</v>
      </c>
      <c r="R82" s="6">
        <v>10</v>
      </c>
      <c r="T82" s="6" t="s">
        <v>43</v>
      </c>
      <c r="U82" s="6" t="s">
        <v>628</v>
      </c>
      <c r="V82" s="6" t="s">
        <v>629</v>
      </c>
      <c r="W82" s="6" t="s">
        <v>630</v>
      </c>
      <c r="Y82" s="6" t="s">
        <v>631</v>
      </c>
      <c r="AA82" s="6" t="s">
        <v>632</v>
      </c>
      <c r="AB82" s="6" t="s">
        <v>633</v>
      </c>
      <c r="AC82" s="6">
        <v>119</v>
      </c>
      <c r="AF82" s="6" t="s">
        <v>42</v>
      </c>
      <c r="AI82" s="6" t="str">
        <f>HYPERLINK("https://doi.org/10.1515/9781400838196")</f>
        <v>https://doi.org/10.1515/9781400838196</v>
      </c>
      <c r="AK82" s="6" t="s">
        <v>49</v>
      </c>
    </row>
    <row r="83" spans="1:37" s="6" customFormat="1" x14ac:dyDescent="0.3">
      <c r="A83" s="6">
        <v>321414</v>
      </c>
      <c r="B83" s="7">
        <v>9780674332607</v>
      </c>
      <c r="C83" s="7">
        <v>9780674332591</v>
      </c>
      <c r="D83" s="7"/>
      <c r="F83" s="6" t="s">
        <v>634</v>
      </c>
      <c r="G83" s="6" t="s">
        <v>635</v>
      </c>
      <c r="H83" s="6" t="s">
        <v>636</v>
      </c>
      <c r="J83" s="6">
        <v>1</v>
      </c>
      <c r="M83" s="6" t="s">
        <v>69</v>
      </c>
      <c r="N83" s="8">
        <v>41548</v>
      </c>
      <c r="O83" s="6">
        <v>1965</v>
      </c>
      <c r="P83" s="6">
        <v>439</v>
      </c>
      <c r="R83" s="6">
        <v>10</v>
      </c>
      <c r="T83" s="6" t="s">
        <v>43</v>
      </c>
      <c r="U83" s="6" t="s">
        <v>44</v>
      </c>
      <c r="V83" s="6" t="s">
        <v>44</v>
      </c>
      <c r="W83" s="6" t="s">
        <v>637</v>
      </c>
      <c r="AC83" s="6">
        <v>60</v>
      </c>
      <c r="AD83" s="6">
        <v>60</v>
      </c>
      <c r="AF83" s="6" t="s">
        <v>42</v>
      </c>
      <c r="AG83" s="6" t="s">
        <v>42</v>
      </c>
      <c r="AI83" s="6" t="str">
        <f>HYPERLINK("https://doi.org/10.4159/harvard.9780674332607")</f>
        <v>https://doi.org/10.4159/harvard.9780674332607</v>
      </c>
      <c r="AK83" s="6" t="s">
        <v>49</v>
      </c>
    </row>
    <row r="84" spans="1:37" s="6" customFormat="1" x14ac:dyDescent="0.3">
      <c r="A84" s="6">
        <v>578016</v>
      </c>
      <c r="B84" s="7">
        <v>9781479835393</v>
      </c>
      <c r="C84" s="7"/>
      <c r="D84" s="7"/>
      <c r="F84" s="6" t="s">
        <v>638</v>
      </c>
      <c r="G84" s="6" t="s">
        <v>639</v>
      </c>
      <c r="H84" s="6" t="s">
        <v>640</v>
      </c>
      <c r="J84" s="6">
        <v>2</v>
      </c>
      <c r="M84" s="6" t="s">
        <v>340</v>
      </c>
      <c r="N84" s="8">
        <v>43137</v>
      </c>
      <c r="O84" s="6">
        <v>2018</v>
      </c>
      <c r="R84" s="6">
        <v>10</v>
      </c>
      <c r="T84" s="6" t="s">
        <v>43</v>
      </c>
      <c r="U84" s="6" t="s">
        <v>60</v>
      </c>
      <c r="V84" s="6" t="s">
        <v>61</v>
      </c>
      <c r="W84" s="6" t="s">
        <v>641</v>
      </c>
      <c r="Y84" s="6" t="s">
        <v>642</v>
      </c>
      <c r="AA84" s="6" t="s">
        <v>643</v>
      </c>
      <c r="AB84" s="6" t="s">
        <v>644</v>
      </c>
      <c r="AC84" s="6">
        <v>174.95</v>
      </c>
      <c r="AF84" s="6" t="s">
        <v>42</v>
      </c>
      <c r="AI84" s="6" t="str">
        <f>HYPERLINK("https://www.degruyter.com/isbn/9781479835393")</f>
        <v>https://www.degruyter.com/isbn/9781479835393</v>
      </c>
      <c r="AK84" s="6" t="s">
        <v>49</v>
      </c>
    </row>
    <row r="85" spans="1:37" s="6" customFormat="1" x14ac:dyDescent="0.3">
      <c r="A85" s="6">
        <v>552510</v>
      </c>
      <c r="B85" s="7">
        <v>9780801467479</v>
      </c>
      <c r="C85" s="7"/>
      <c r="D85" s="7"/>
      <c r="F85" s="6" t="s">
        <v>645</v>
      </c>
      <c r="I85" s="6" t="s">
        <v>646</v>
      </c>
      <c r="J85" s="6">
        <v>1</v>
      </c>
      <c r="M85" s="6" t="s">
        <v>478</v>
      </c>
      <c r="N85" s="8">
        <v>41379</v>
      </c>
      <c r="O85" s="6">
        <v>2013</v>
      </c>
      <c r="P85" s="6">
        <v>248</v>
      </c>
      <c r="Q85" s="6">
        <v>50</v>
      </c>
      <c r="R85" s="6">
        <v>283.5</v>
      </c>
      <c r="T85" s="6" t="s">
        <v>43</v>
      </c>
      <c r="U85" s="6" t="s">
        <v>87</v>
      </c>
      <c r="V85" s="6" t="s">
        <v>500</v>
      </c>
      <c r="W85" s="6" t="s">
        <v>647</v>
      </c>
      <c r="Y85" s="6" t="s">
        <v>648</v>
      </c>
      <c r="Z85" s="6" t="s">
        <v>649</v>
      </c>
      <c r="AA85" s="6" t="s">
        <v>650</v>
      </c>
      <c r="AB85" s="6" t="s">
        <v>651</v>
      </c>
      <c r="AC85" s="6">
        <v>130.94999999999999</v>
      </c>
      <c r="AF85" s="6" t="s">
        <v>42</v>
      </c>
      <c r="AI85" s="6" t="str">
        <f>HYPERLINK("https://doi.org/10.7591/9780801467479")</f>
        <v>https://doi.org/10.7591/9780801467479</v>
      </c>
      <c r="AK85" s="6" t="s">
        <v>49</v>
      </c>
    </row>
    <row r="86" spans="1:37" s="6" customFormat="1" x14ac:dyDescent="0.3">
      <c r="A86" s="6">
        <v>578971</v>
      </c>
      <c r="B86" s="7">
        <v>9780691210544</v>
      </c>
      <c r="C86" s="7"/>
      <c r="D86" s="7"/>
      <c r="F86" s="6" t="s">
        <v>652</v>
      </c>
      <c r="G86" s="6" t="s">
        <v>653</v>
      </c>
      <c r="H86" s="6" t="s">
        <v>654</v>
      </c>
      <c r="J86" s="6">
        <v>1</v>
      </c>
      <c r="M86" s="6" t="s">
        <v>41</v>
      </c>
      <c r="N86" s="8">
        <v>44061</v>
      </c>
      <c r="O86" s="6">
        <v>1995</v>
      </c>
      <c r="P86" s="6">
        <v>344</v>
      </c>
      <c r="R86" s="6">
        <v>10</v>
      </c>
      <c r="T86" s="6" t="s">
        <v>43</v>
      </c>
      <c r="U86" s="6" t="s">
        <v>60</v>
      </c>
      <c r="V86" s="6" t="s">
        <v>166</v>
      </c>
      <c r="W86" s="6" t="s">
        <v>655</v>
      </c>
      <c r="Y86" s="6" t="s">
        <v>656</v>
      </c>
      <c r="AA86" s="6" t="s">
        <v>657</v>
      </c>
      <c r="AB86" s="6" t="s">
        <v>658</v>
      </c>
      <c r="AC86" s="6">
        <v>126</v>
      </c>
      <c r="AF86" s="6" t="s">
        <v>42</v>
      </c>
      <c r="AI86" s="6" t="str">
        <f>HYPERLINK("https://doi.org/10.1515/9780691210544")</f>
        <v>https://doi.org/10.1515/9780691210544</v>
      </c>
      <c r="AK86" s="6" t="s">
        <v>49</v>
      </c>
    </row>
    <row r="87" spans="1:37" s="6" customFormat="1" x14ac:dyDescent="0.3">
      <c r="A87" s="6">
        <v>584740</v>
      </c>
      <c r="B87" s="7">
        <v>9780823285594</v>
      </c>
      <c r="C87" s="7"/>
      <c r="D87" s="7"/>
      <c r="F87" s="6" t="s">
        <v>659</v>
      </c>
      <c r="G87" s="6" t="s">
        <v>660</v>
      </c>
      <c r="I87" s="6" t="s">
        <v>661</v>
      </c>
      <c r="J87" s="6">
        <v>1</v>
      </c>
      <c r="K87" s="6" t="s">
        <v>662</v>
      </c>
      <c r="M87" s="6" t="s">
        <v>663</v>
      </c>
      <c r="N87" s="8">
        <v>43753</v>
      </c>
      <c r="O87" s="6">
        <v>2019</v>
      </c>
      <c r="P87" s="6">
        <v>240</v>
      </c>
      <c r="Q87" s="6">
        <v>35</v>
      </c>
      <c r="R87" s="6">
        <v>10</v>
      </c>
      <c r="T87" s="6" t="s">
        <v>43</v>
      </c>
      <c r="U87" s="6" t="s">
        <v>106</v>
      </c>
      <c r="V87" s="6" t="s">
        <v>182</v>
      </c>
      <c r="W87" s="6" t="s">
        <v>664</v>
      </c>
      <c r="Y87" s="6" t="s">
        <v>665</v>
      </c>
      <c r="Z87" s="6" t="s">
        <v>666</v>
      </c>
      <c r="AA87" s="6" t="s">
        <v>667</v>
      </c>
      <c r="AB87" s="6" t="s">
        <v>668</v>
      </c>
      <c r="AC87" s="6">
        <v>91.95</v>
      </c>
      <c r="AF87" s="6" t="s">
        <v>42</v>
      </c>
      <c r="AI87" s="6" t="str">
        <f>HYPERLINK("https://doi.org/10.1515/9780823285594")</f>
        <v>https://doi.org/10.1515/9780823285594</v>
      </c>
      <c r="AK87" s="6" t="s">
        <v>49</v>
      </c>
    </row>
    <row r="88" spans="1:37" s="6" customFormat="1" x14ac:dyDescent="0.3">
      <c r="A88" s="6">
        <v>575375</v>
      </c>
      <c r="B88" s="7">
        <v>9780691204604</v>
      </c>
      <c r="C88" s="7"/>
      <c r="D88" s="7"/>
      <c r="F88" s="6" t="s">
        <v>669</v>
      </c>
      <c r="G88" s="6" t="s">
        <v>670</v>
      </c>
      <c r="H88" s="6" t="s">
        <v>671</v>
      </c>
      <c r="J88" s="6">
        <v>1</v>
      </c>
      <c r="M88" s="6" t="s">
        <v>41</v>
      </c>
      <c r="N88" s="8">
        <v>44012</v>
      </c>
      <c r="O88" s="6">
        <v>2020</v>
      </c>
      <c r="P88" s="6">
        <v>376</v>
      </c>
      <c r="R88" s="6">
        <v>10</v>
      </c>
      <c r="T88" s="6" t="s">
        <v>43</v>
      </c>
      <c r="U88" s="6" t="s">
        <v>87</v>
      </c>
      <c r="V88" s="6" t="s">
        <v>672</v>
      </c>
      <c r="W88" s="6" t="s">
        <v>673</v>
      </c>
      <c r="Y88" s="6" t="s">
        <v>674</v>
      </c>
      <c r="AA88" s="6" t="s">
        <v>675</v>
      </c>
      <c r="AB88" s="6" t="s">
        <v>676</v>
      </c>
      <c r="AC88" s="6">
        <v>95</v>
      </c>
      <c r="AF88" s="6" t="s">
        <v>42</v>
      </c>
      <c r="AI88" s="6" t="str">
        <f>HYPERLINK("https://doi.org/10.1515/9780691204604")</f>
        <v>https://doi.org/10.1515/9780691204604</v>
      </c>
      <c r="AK88" s="6" t="s">
        <v>49</v>
      </c>
    </row>
    <row r="89" spans="1:37" s="6" customFormat="1" x14ac:dyDescent="0.3">
      <c r="A89" s="6">
        <v>588599</v>
      </c>
      <c r="B89" s="7">
        <v>9780520974234</v>
      </c>
      <c r="C89" s="7"/>
      <c r="D89" s="7"/>
      <c r="F89" s="6" t="s">
        <v>677</v>
      </c>
      <c r="G89" s="6" t="s">
        <v>678</v>
      </c>
      <c r="H89" s="6" t="s">
        <v>679</v>
      </c>
      <c r="J89" s="6">
        <v>1</v>
      </c>
      <c r="M89" s="6" t="s">
        <v>59</v>
      </c>
      <c r="N89" s="8">
        <v>44277</v>
      </c>
      <c r="O89" s="6">
        <v>2019</v>
      </c>
      <c r="P89" s="6">
        <v>512</v>
      </c>
      <c r="R89" s="6">
        <v>10</v>
      </c>
      <c r="T89" s="6" t="s">
        <v>43</v>
      </c>
      <c r="U89" s="6" t="s">
        <v>60</v>
      </c>
      <c r="V89" s="6" t="s">
        <v>61</v>
      </c>
      <c r="W89" s="6" t="s">
        <v>680</v>
      </c>
      <c r="Y89" s="6" t="s">
        <v>681</v>
      </c>
      <c r="Z89" s="6" t="s">
        <v>682</v>
      </c>
      <c r="AB89" s="6" t="s">
        <v>683</v>
      </c>
      <c r="AC89" s="6">
        <v>212</v>
      </c>
      <c r="AF89" s="6" t="s">
        <v>42</v>
      </c>
      <c r="AI89" s="6" t="str">
        <f>HYPERLINK("https://doi.org/10.1525/9780520974234")</f>
        <v>https://doi.org/10.1525/9780520974234</v>
      </c>
      <c r="AK89" s="6" t="s">
        <v>49</v>
      </c>
    </row>
    <row r="90" spans="1:37" s="6" customFormat="1" x14ac:dyDescent="0.3">
      <c r="A90" s="6">
        <v>627099</v>
      </c>
      <c r="B90" s="7">
        <v>9780691239187</v>
      </c>
      <c r="C90" s="7"/>
      <c r="D90" s="7"/>
      <c r="F90" s="6" t="s">
        <v>684</v>
      </c>
      <c r="G90" s="6" t="s">
        <v>685</v>
      </c>
      <c r="H90" s="6" t="s">
        <v>686</v>
      </c>
      <c r="J90" s="6">
        <v>1</v>
      </c>
      <c r="K90" s="6" t="s">
        <v>531</v>
      </c>
      <c r="L90" s="9" t="s">
        <v>687</v>
      </c>
      <c r="M90" s="6" t="s">
        <v>41</v>
      </c>
      <c r="N90" s="8">
        <v>44754</v>
      </c>
      <c r="O90" s="6">
        <v>2022</v>
      </c>
      <c r="P90" s="6">
        <v>384</v>
      </c>
      <c r="R90" s="6">
        <v>10</v>
      </c>
      <c r="T90" s="6" t="s">
        <v>43</v>
      </c>
      <c r="U90" s="6" t="s">
        <v>87</v>
      </c>
      <c r="V90" s="6" t="s">
        <v>285</v>
      </c>
      <c r="W90" s="6" t="s">
        <v>688</v>
      </c>
      <c r="Y90" s="6" t="s">
        <v>689</v>
      </c>
      <c r="AA90" s="6" t="s">
        <v>690</v>
      </c>
      <c r="AB90" s="6" t="s">
        <v>691</v>
      </c>
      <c r="AC90" s="6">
        <v>79</v>
      </c>
      <c r="AF90" s="6" t="s">
        <v>42</v>
      </c>
      <c r="AI90" s="6" t="str">
        <f>HYPERLINK("https://doi.org/10.1515/9780691239187?locatt=mode:legacy")</f>
        <v>https://doi.org/10.1515/9780691239187?locatt=mode:legacy</v>
      </c>
      <c r="AK90" s="6" t="s">
        <v>49</v>
      </c>
    </row>
    <row r="91" spans="1:37" s="6" customFormat="1" x14ac:dyDescent="0.3">
      <c r="A91" s="6">
        <v>542552</v>
      </c>
      <c r="B91" s="7">
        <v>9781400829682</v>
      </c>
      <c r="C91" s="7"/>
      <c r="D91" s="7"/>
      <c r="F91" s="6" t="s">
        <v>692</v>
      </c>
      <c r="H91" s="6" t="s">
        <v>693</v>
      </c>
      <c r="J91" s="6">
        <v>1</v>
      </c>
      <c r="M91" s="6" t="s">
        <v>41</v>
      </c>
      <c r="N91" s="8">
        <v>40245</v>
      </c>
      <c r="O91" s="6">
        <v>2008</v>
      </c>
      <c r="P91" s="6">
        <v>264</v>
      </c>
      <c r="Q91" s="6">
        <v>8</v>
      </c>
      <c r="R91" s="6">
        <v>10</v>
      </c>
      <c r="T91" s="6" t="s">
        <v>43</v>
      </c>
      <c r="U91" s="6" t="s">
        <v>87</v>
      </c>
      <c r="V91" s="6" t="s">
        <v>88</v>
      </c>
      <c r="W91" s="6" t="s">
        <v>694</v>
      </c>
      <c r="Y91" s="6" t="s">
        <v>695</v>
      </c>
      <c r="AA91" s="6" t="s">
        <v>696</v>
      </c>
      <c r="AB91" s="6" t="s">
        <v>697</v>
      </c>
      <c r="AC91" s="6">
        <v>126</v>
      </c>
      <c r="AF91" s="6" t="s">
        <v>42</v>
      </c>
      <c r="AI91" s="6" t="str">
        <f>HYPERLINK("https://doi.org/10.1515/9781400829682")</f>
        <v>https://doi.org/10.1515/9781400829682</v>
      </c>
      <c r="AK91" s="6" t="s">
        <v>49</v>
      </c>
    </row>
    <row r="92" spans="1:37" s="6" customFormat="1" x14ac:dyDescent="0.3">
      <c r="A92" s="6">
        <v>615062</v>
      </c>
      <c r="B92" s="7">
        <v>9780691231457</v>
      </c>
      <c r="C92" s="7"/>
      <c r="D92" s="7"/>
      <c r="F92" s="6" t="s">
        <v>698</v>
      </c>
      <c r="G92" s="6" t="s">
        <v>699</v>
      </c>
      <c r="H92" s="6" t="s">
        <v>700</v>
      </c>
      <c r="J92" s="6">
        <v>1</v>
      </c>
      <c r="M92" s="6" t="s">
        <v>41</v>
      </c>
      <c r="N92" s="8">
        <v>44614</v>
      </c>
      <c r="O92" s="6">
        <v>2022</v>
      </c>
      <c r="P92" s="6">
        <v>480</v>
      </c>
      <c r="R92" s="6">
        <v>10</v>
      </c>
      <c r="T92" s="6" t="s">
        <v>43</v>
      </c>
      <c r="U92" s="6" t="s">
        <v>106</v>
      </c>
      <c r="V92" s="6" t="s">
        <v>107</v>
      </c>
      <c r="W92" s="6" t="s">
        <v>280</v>
      </c>
      <c r="Y92" s="6" t="s">
        <v>701</v>
      </c>
      <c r="AA92" s="6" t="s">
        <v>702</v>
      </c>
      <c r="AB92" s="6" t="s">
        <v>703</v>
      </c>
      <c r="AC92" s="6">
        <v>105</v>
      </c>
      <c r="AF92" s="6" t="s">
        <v>42</v>
      </c>
      <c r="AI92" s="6" t="str">
        <f>HYPERLINK("https://doi.org/10.1515/9780691231457?locatt=mode:legacy")</f>
        <v>https://doi.org/10.1515/9780691231457?locatt=mode:legacy</v>
      </c>
      <c r="AK92" s="6" t="s">
        <v>49</v>
      </c>
    </row>
    <row r="93" spans="1:37" s="6" customFormat="1" x14ac:dyDescent="0.3">
      <c r="A93" s="6">
        <v>558439</v>
      </c>
      <c r="B93" s="7">
        <v>9781463239602</v>
      </c>
      <c r="C93" s="7"/>
      <c r="D93" s="7"/>
      <c r="F93" s="6" t="s">
        <v>704</v>
      </c>
      <c r="G93" s="6" t="s">
        <v>705</v>
      </c>
      <c r="H93" s="6" t="s">
        <v>706</v>
      </c>
      <c r="J93" s="6">
        <v>1</v>
      </c>
      <c r="M93" s="6" t="s">
        <v>707</v>
      </c>
      <c r="N93" s="8">
        <v>43547</v>
      </c>
      <c r="O93" s="6">
        <v>2019</v>
      </c>
      <c r="P93" s="6">
        <v>752</v>
      </c>
      <c r="R93" s="6">
        <v>10</v>
      </c>
      <c r="T93" s="6" t="s">
        <v>43</v>
      </c>
      <c r="U93" s="6" t="s">
        <v>44</v>
      </c>
      <c r="V93" s="6" t="s">
        <v>44</v>
      </c>
      <c r="W93" s="6" t="s">
        <v>708</v>
      </c>
      <c r="Y93" s="6" t="s">
        <v>709</v>
      </c>
      <c r="AC93" s="6">
        <v>103</v>
      </c>
      <c r="AF93" s="6" t="s">
        <v>42</v>
      </c>
      <c r="AI93" s="6" t="str">
        <f>HYPERLINK("https://doi.org/10.31826/9781463239602")</f>
        <v>https://doi.org/10.31826/9781463239602</v>
      </c>
      <c r="AK93" s="6" t="s">
        <v>49</v>
      </c>
    </row>
    <row r="94" spans="1:37" s="6" customFormat="1" x14ac:dyDescent="0.3">
      <c r="A94" s="6">
        <v>524979</v>
      </c>
      <c r="B94" s="7">
        <v>9781400883516</v>
      </c>
      <c r="C94" s="7"/>
      <c r="D94" s="7"/>
      <c r="F94" s="6" t="s">
        <v>710</v>
      </c>
      <c r="G94" s="6" t="s">
        <v>711</v>
      </c>
      <c r="H94" s="6" t="s">
        <v>712</v>
      </c>
      <c r="J94" s="6">
        <v>1</v>
      </c>
      <c r="K94" s="6" t="s">
        <v>78</v>
      </c>
      <c r="L94" s="9" t="s">
        <v>713</v>
      </c>
      <c r="M94" s="6" t="s">
        <v>41</v>
      </c>
      <c r="N94" s="8">
        <v>42633</v>
      </c>
      <c r="O94" s="6">
        <v>2017</v>
      </c>
      <c r="P94" s="6">
        <v>664</v>
      </c>
      <c r="R94" s="6">
        <v>10</v>
      </c>
      <c r="T94" s="6" t="s">
        <v>43</v>
      </c>
      <c r="U94" s="6" t="s">
        <v>87</v>
      </c>
      <c r="V94" s="6" t="s">
        <v>285</v>
      </c>
      <c r="W94" s="6" t="s">
        <v>714</v>
      </c>
      <c r="Y94" s="6" t="s">
        <v>715</v>
      </c>
      <c r="AA94" s="6" t="s">
        <v>716</v>
      </c>
      <c r="AB94" s="6" t="s">
        <v>717</v>
      </c>
      <c r="AC94" s="6">
        <v>146</v>
      </c>
      <c r="AF94" s="6" t="s">
        <v>42</v>
      </c>
      <c r="AI94" s="6" t="str">
        <f>HYPERLINK("https://doi.org/10.1515/9781400883516")</f>
        <v>https://doi.org/10.1515/9781400883516</v>
      </c>
      <c r="AK94" s="6" t="s">
        <v>49</v>
      </c>
    </row>
    <row r="95" spans="1:37" s="6" customFormat="1" x14ac:dyDescent="0.3">
      <c r="A95" s="6">
        <v>561047</v>
      </c>
      <c r="B95" s="7">
        <v>9780674239746</v>
      </c>
      <c r="C95" s="7"/>
      <c r="D95" s="7"/>
      <c r="F95" s="6" t="s">
        <v>718</v>
      </c>
      <c r="G95" s="6" t="s">
        <v>719</v>
      </c>
      <c r="H95" s="6" t="s">
        <v>720</v>
      </c>
      <c r="J95" s="6">
        <v>1</v>
      </c>
      <c r="M95" s="6" t="s">
        <v>69</v>
      </c>
      <c r="N95" s="8">
        <v>43521</v>
      </c>
      <c r="O95" s="6">
        <v>2019</v>
      </c>
      <c r="P95" s="6">
        <v>352</v>
      </c>
      <c r="R95" s="6">
        <v>10</v>
      </c>
      <c r="T95" s="6" t="s">
        <v>43</v>
      </c>
      <c r="U95" s="6" t="s">
        <v>60</v>
      </c>
      <c r="V95" s="6" t="s">
        <v>61</v>
      </c>
      <c r="W95" s="6" t="s">
        <v>721</v>
      </c>
      <c r="Y95" s="6" t="s">
        <v>722</v>
      </c>
      <c r="Z95" s="6" t="s">
        <v>723</v>
      </c>
      <c r="AA95" s="6" t="s">
        <v>724</v>
      </c>
      <c r="AC95" s="6">
        <v>30.95</v>
      </c>
      <c r="AF95" s="6" t="s">
        <v>42</v>
      </c>
      <c r="AI95" s="6" t="str">
        <f>HYPERLINK("https://doi.org/10.4159/9780674239746?locatt=mode:legacy")</f>
        <v>https://doi.org/10.4159/9780674239746?locatt=mode:legacy</v>
      </c>
      <c r="AK95" s="6" t="s">
        <v>49</v>
      </c>
    </row>
    <row r="96" spans="1:37" s="6" customFormat="1" x14ac:dyDescent="0.3">
      <c r="A96" s="6">
        <v>572400</v>
      </c>
      <c r="B96" s="7">
        <v>9780300220681</v>
      </c>
      <c r="C96" s="7"/>
      <c r="D96" s="7"/>
      <c r="F96" s="6" t="s">
        <v>725</v>
      </c>
      <c r="G96" s="6" t="s">
        <v>726</v>
      </c>
      <c r="H96" s="6" t="s">
        <v>727</v>
      </c>
      <c r="J96" s="6">
        <v>1</v>
      </c>
      <c r="M96" s="6" t="s">
        <v>134</v>
      </c>
      <c r="N96" s="8">
        <v>42549</v>
      </c>
      <c r="O96" s="6">
        <v>2016</v>
      </c>
      <c r="P96" s="6">
        <v>928</v>
      </c>
      <c r="R96" s="6">
        <v>10</v>
      </c>
      <c r="T96" s="6" t="s">
        <v>43</v>
      </c>
      <c r="U96" s="6" t="s">
        <v>87</v>
      </c>
      <c r="V96" s="6" t="s">
        <v>500</v>
      </c>
      <c r="W96" s="6" t="s">
        <v>728</v>
      </c>
      <c r="Y96" s="6" t="s">
        <v>729</v>
      </c>
      <c r="AB96" s="6" t="s">
        <v>730</v>
      </c>
      <c r="AC96" s="6">
        <v>78.95</v>
      </c>
      <c r="AF96" s="6" t="s">
        <v>42</v>
      </c>
      <c r="AI96" s="6" t="str">
        <f>HYPERLINK("https://doi.org/10.12987/9780300220681")</f>
        <v>https://doi.org/10.12987/9780300220681</v>
      </c>
      <c r="AK96" s="6" t="s">
        <v>49</v>
      </c>
    </row>
    <row r="97" spans="1:37" s="6" customFormat="1" x14ac:dyDescent="0.3">
      <c r="A97" s="6">
        <v>605331</v>
      </c>
      <c r="B97" s="7">
        <v>9780691224725</v>
      </c>
      <c r="C97" s="7"/>
      <c r="D97" s="7"/>
      <c r="F97" s="6" t="s">
        <v>731</v>
      </c>
      <c r="G97" s="6" t="s">
        <v>732</v>
      </c>
      <c r="H97" s="6" t="s">
        <v>733</v>
      </c>
      <c r="J97" s="6">
        <v>1</v>
      </c>
      <c r="K97" s="6" t="s">
        <v>259</v>
      </c>
      <c r="M97" s="6" t="s">
        <v>41</v>
      </c>
      <c r="N97" s="8">
        <v>44481</v>
      </c>
      <c r="O97" s="6">
        <v>2021</v>
      </c>
      <c r="P97" s="6">
        <v>704</v>
      </c>
      <c r="R97" s="6">
        <v>10</v>
      </c>
      <c r="T97" s="6" t="s">
        <v>43</v>
      </c>
      <c r="U97" s="6" t="s">
        <v>60</v>
      </c>
      <c r="V97" s="6" t="s">
        <v>364</v>
      </c>
      <c r="W97" s="6" t="s">
        <v>734</v>
      </c>
      <c r="Y97" s="6" t="s">
        <v>735</v>
      </c>
      <c r="AA97" s="6" t="s">
        <v>736</v>
      </c>
      <c r="AB97" s="6" t="s">
        <v>737</v>
      </c>
      <c r="AC97" s="6">
        <v>111</v>
      </c>
      <c r="AF97" s="6" t="s">
        <v>42</v>
      </c>
      <c r="AI97" s="6" t="str">
        <f>HYPERLINK("https://doi.org/10.1515/9780691224725?locatt=mode:legacy")</f>
        <v>https://doi.org/10.1515/9780691224725?locatt=mode:legacy</v>
      </c>
      <c r="AK97" s="6" t="s">
        <v>49</v>
      </c>
    </row>
    <row r="98" spans="1:37" s="6" customFormat="1" x14ac:dyDescent="0.3">
      <c r="A98" s="6">
        <v>515690</v>
      </c>
      <c r="B98" s="7">
        <v>9780231535731</v>
      </c>
      <c r="C98" s="7"/>
      <c r="D98" s="7"/>
      <c r="F98" s="6" t="s">
        <v>738</v>
      </c>
      <c r="G98" s="6" t="s">
        <v>739</v>
      </c>
      <c r="H98" s="6" t="s">
        <v>740</v>
      </c>
      <c r="J98" s="6">
        <v>1</v>
      </c>
      <c r="K98" s="6" t="s">
        <v>741</v>
      </c>
      <c r="M98" s="6" t="s">
        <v>268</v>
      </c>
      <c r="N98" s="8">
        <v>41632</v>
      </c>
      <c r="O98" s="6">
        <v>2013</v>
      </c>
      <c r="P98" s="6">
        <v>352</v>
      </c>
      <c r="Q98" s="6">
        <v>2</v>
      </c>
      <c r="R98" s="6">
        <v>10</v>
      </c>
      <c r="T98" s="6" t="s">
        <v>43</v>
      </c>
      <c r="U98" s="6" t="s">
        <v>87</v>
      </c>
      <c r="V98" s="6" t="s">
        <v>269</v>
      </c>
      <c r="W98" s="6" t="s">
        <v>742</v>
      </c>
      <c r="Y98" s="6" t="s">
        <v>743</v>
      </c>
      <c r="Z98" s="6" t="s">
        <v>744</v>
      </c>
      <c r="AA98" s="6" t="s">
        <v>745</v>
      </c>
      <c r="AB98" s="6" t="s">
        <v>746</v>
      </c>
      <c r="AC98" s="6">
        <v>27.95</v>
      </c>
      <c r="AF98" s="6" t="s">
        <v>42</v>
      </c>
      <c r="AI98" s="6" t="str">
        <f>HYPERLINK("https://doi.org/10.7312/clul16428")</f>
        <v>https://doi.org/10.7312/clul16428</v>
      </c>
      <c r="AK98" s="6" t="s">
        <v>49</v>
      </c>
    </row>
    <row r="99" spans="1:37" s="6" customFormat="1" x14ac:dyDescent="0.3">
      <c r="A99" s="6">
        <v>580396</v>
      </c>
      <c r="B99" s="7">
        <v>9780300252972</v>
      </c>
      <c r="C99" s="7"/>
      <c r="D99" s="7"/>
      <c r="F99" s="6" t="s">
        <v>747</v>
      </c>
      <c r="G99" s="6" t="s">
        <v>748</v>
      </c>
      <c r="H99" s="6" t="s">
        <v>749</v>
      </c>
      <c r="J99" s="6">
        <v>1</v>
      </c>
      <c r="K99" s="6" t="s">
        <v>750</v>
      </c>
      <c r="M99" s="6" t="s">
        <v>134</v>
      </c>
      <c r="N99" s="8">
        <v>43907</v>
      </c>
      <c r="O99" s="6">
        <v>2020</v>
      </c>
      <c r="P99" s="6">
        <v>784</v>
      </c>
      <c r="R99" s="6">
        <v>10</v>
      </c>
      <c r="T99" s="6" t="s">
        <v>43</v>
      </c>
      <c r="U99" s="6" t="s">
        <v>44</v>
      </c>
      <c r="V99" s="6" t="s">
        <v>44</v>
      </c>
      <c r="W99" s="6" t="s">
        <v>280</v>
      </c>
      <c r="Y99" s="6" t="s">
        <v>751</v>
      </c>
      <c r="AB99" s="6" t="s">
        <v>752</v>
      </c>
      <c r="AC99" s="6">
        <v>39.950000000000003</v>
      </c>
      <c r="AF99" s="6" t="s">
        <v>42</v>
      </c>
      <c r="AI99" s="6" t="str">
        <f>HYPERLINK("https://doi.org/10.12987/9780300252972?locatt=mode:legacy")</f>
        <v>https://doi.org/10.12987/9780300252972?locatt=mode:legacy</v>
      </c>
      <c r="AK99" s="6" t="s">
        <v>49</v>
      </c>
    </row>
    <row r="100" spans="1:37" s="6" customFormat="1" x14ac:dyDescent="0.3">
      <c r="A100" s="6">
        <v>568847</v>
      </c>
      <c r="B100" s="7">
        <v>9780691189918</v>
      </c>
      <c r="C100" s="7"/>
      <c r="D100" s="7"/>
      <c r="F100" s="6" t="s">
        <v>753</v>
      </c>
      <c r="G100" s="6" t="s">
        <v>754</v>
      </c>
      <c r="H100" s="6" t="s">
        <v>755</v>
      </c>
      <c r="J100" s="6">
        <v>1</v>
      </c>
      <c r="M100" s="6" t="s">
        <v>41</v>
      </c>
      <c r="N100" s="8">
        <v>43795</v>
      </c>
      <c r="O100" s="6">
        <v>2019</v>
      </c>
      <c r="P100" s="6">
        <v>400</v>
      </c>
      <c r="R100" s="6">
        <v>10</v>
      </c>
      <c r="T100" s="6" t="s">
        <v>43</v>
      </c>
      <c r="U100" s="6" t="s">
        <v>60</v>
      </c>
      <c r="V100" s="6" t="s">
        <v>61</v>
      </c>
      <c r="W100" s="6" t="s">
        <v>756</v>
      </c>
      <c r="Y100" s="6" t="s">
        <v>757</v>
      </c>
      <c r="AA100" s="6" t="s">
        <v>758</v>
      </c>
      <c r="AB100" s="6" t="s">
        <v>759</v>
      </c>
      <c r="AC100" s="6">
        <v>195</v>
      </c>
      <c r="AF100" s="6" t="s">
        <v>42</v>
      </c>
      <c r="AI100" s="6" t="str">
        <f>HYPERLINK("https://doi.org/10.1515/9780691189918")</f>
        <v>https://doi.org/10.1515/9780691189918</v>
      </c>
      <c r="AK100" s="6" t="s">
        <v>49</v>
      </c>
    </row>
    <row r="101" spans="1:37" s="6" customFormat="1" x14ac:dyDescent="0.3">
      <c r="A101" s="6">
        <v>593713</v>
      </c>
      <c r="B101" s="7">
        <v>9780520909601</v>
      </c>
      <c r="C101" s="7"/>
      <c r="D101" s="7"/>
      <c r="F101" s="6" t="s">
        <v>760</v>
      </c>
      <c r="I101" s="6" t="s">
        <v>761</v>
      </c>
      <c r="J101" s="6">
        <v>1</v>
      </c>
      <c r="K101" s="6" t="s">
        <v>762</v>
      </c>
      <c r="L101" s="9" t="s">
        <v>763</v>
      </c>
      <c r="M101" s="6" t="s">
        <v>59</v>
      </c>
      <c r="N101" s="8">
        <v>44104</v>
      </c>
      <c r="O101" s="6">
        <v>1994</v>
      </c>
      <c r="P101" s="6">
        <v>832</v>
      </c>
      <c r="R101" s="6">
        <v>10</v>
      </c>
      <c r="T101" s="6" t="s">
        <v>43</v>
      </c>
      <c r="U101" s="6" t="s">
        <v>87</v>
      </c>
      <c r="V101" s="6" t="s">
        <v>500</v>
      </c>
      <c r="W101" s="6" t="s">
        <v>764</v>
      </c>
      <c r="Y101" s="6" t="s">
        <v>765</v>
      </c>
      <c r="AC101" s="6">
        <v>333.95</v>
      </c>
      <c r="AF101" s="6" t="s">
        <v>42</v>
      </c>
      <c r="AI101" s="6" t="str">
        <f>HYPERLINK("https://doi.org/10.1525/9780520909601")</f>
        <v>https://doi.org/10.1525/9780520909601</v>
      </c>
      <c r="AK101" s="6" t="s">
        <v>49</v>
      </c>
    </row>
    <row r="102" spans="1:37" s="6" customFormat="1" x14ac:dyDescent="0.3">
      <c r="A102" s="6">
        <v>528057</v>
      </c>
      <c r="B102" s="7">
        <v>9781400884858</v>
      </c>
      <c r="C102" s="7"/>
      <c r="D102" s="7"/>
      <c r="F102" s="6" t="s">
        <v>766</v>
      </c>
      <c r="G102" s="6" t="s">
        <v>767</v>
      </c>
      <c r="H102" s="6" t="s">
        <v>768</v>
      </c>
      <c r="J102" s="6">
        <v>1</v>
      </c>
      <c r="M102" s="6" t="s">
        <v>41</v>
      </c>
      <c r="N102" s="8">
        <v>42975</v>
      </c>
      <c r="O102" s="6">
        <v>2018</v>
      </c>
      <c r="P102" s="6">
        <v>568</v>
      </c>
      <c r="Q102" s="6">
        <v>3</v>
      </c>
      <c r="R102" s="6">
        <v>10</v>
      </c>
      <c r="T102" s="6" t="s">
        <v>43</v>
      </c>
      <c r="U102" s="6" t="s">
        <v>60</v>
      </c>
      <c r="V102" s="6" t="s">
        <v>61</v>
      </c>
      <c r="W102" s="6" t="s">
        <v>769</v>
      </c>
      <c r="Y102" s="6" t="s">
        <v>770</v>
      </c>
      <c r="AA102" s="6" t="s">
        <v>771</v>
      </c>
      <c r="AB102" s="6" t="s">
        <v>772</v>
      </c>
      <c r="AC102" s="6">
        <v>107</v>
      </c>
      <c r="AF102" s="6" t="s">
        <v>42</v>
      </c>
      <c r="AI102" s="6" t="str">
        <f>HYPERLINK("https://doi.org/10.1515/9781400884858?locatt=mode:legacy")</f>
        <v>https://doi.org/10.1515/9781400884858?locatt=mode:legacy</v>
      </c>
      <c r="AK102" s="6" t="s">
        <v>49</v>
      </c>
    </row>
    <row r="103" spans="1:37" s="6" customFormat="1" x14ac:dyDescent="0.3">
      <c r="A103" s="6">
        <v>568652</v>
      </c>
      <c r="B103" s="7">
        <v>9780520970823</v>
      </c>
      <c r="C103" s="7"/>
      <c r="D103" s="7"/>
      <c r="F103" s="6" t="s">
        <v>773</v>
      </c>
      <c r="G103" s="6" t="s">
        <v>774</v>
      </c>
      <c r="H103" s="6" t="s">
        <v>775</v>
      </c>
      <c r="J103" s="6">
        <v>1</v>
      </c>
      <c r="K103" s="6" t="s">
        <v>218</v>
      </c>
      <c r="L103" s="9" t="s">
        <v>776</v>
      </c>
      <c r="M103" s="6" t="s">
        <v>59</v>
      </c>
      <c r="N103" s="8">
        <v>43571</v>
      </c>
      <c r="O103" s="6">
        <v>2019</v>
      </c>
      <c r="P103" s="6">
        <v>392</v>
      </c>
      <c r="R103" s="6">
        <v>10</v>
      </c>
      <c r="T103" s="6" t="s">
        <v>43</v>
      </c>
      <c r="U103" s="6" t="s">
        <v>60</v>
      </c>
      <c r="V103" s="6" t="s">
        <v>61</v>
      </c>
      <c r="W103" s="6" t="s">
        <v>777</v>
      </c>
      <c r="Y103" s="6" t="s">
        <v>778</v>
      </c>
      <c r="Z103" s="6" t="s">
        <v>779</v>
      </c>
      <c r="AB103" s="6" t="s">
        <v>780</v>
      </c>
      <c r="AC103" s="6">
        <v>373.95</v>
      </c>
      <c r="AF103" s="6" t="s">
        <v>42</v>
      </c>
      <c r="AI103" s="6" t="str">
        <f>HYPERLINK("https://doi.org/10.1525/9780520970823")</f>
        <v>https://doi.org/10.1525/9780520970823</v>
      </c>
      <c r="AK103" s="6" t="s">
        <v>49</v>
      </c>
    </row>
    <row r="104" spans="1:37" s="6" customFormat="1" x14ac:dyDescent="0.3">
      <c r="A104" s="6">
        <v>526000</v>
      </c>
      <c r="B104" s="7">
        <v>9781512802818</v>
      </c>
      <c r="C104" s="7"/>
      <c r="D104" s="7"/>
      <c r="F104" s="6" t="s">
        <v>781</v>
      </c>
      <c r="H104" s="6" t="s">
        <v>782</v>
      </c>
      <c r="J104" s="6">
        <v>1</v>
      </c>
      <c r="K104" s="6" t="s">
        <v>235</v>
      </c>
      <c r="M104" s="6" t="s">
        <v>142</v>
      </c>
      <c r="N104" s="8">
        <v>42685</v>
      </c>
      <c r="O104" s="6">
        <v>1996</v>
      </c>
      <c r="P104" s="6">
        <v>320</v>
      </c>
      <c r="R104" s="6">
        <v>10</v>
      </c>
      <c r="T104" s="6" t="s">
        <v>43</v>
      </c>
      <c r="U104" s="6" t="s">
        <v>106</v>
      </c>
      <c r="V104" s="6" t="s">
        <v>182</v>
      </c>
      <c r="W104" s="6" t="s">
        <v>783</v>
      </c>
      <c r="Y104" s="6" t="s">
        <v>784</v>
      </c>
      <c r="Z104" s="6" t="s">
        <v>785</v>
      </c>
      <c r="AC104" s="6">
        <v>109.95</v>
      </c>
      <c r="AF104" s="6" t="s">
        <v>42</v>
      </c>
      <c r="AI104" s="6" t="str">
        <f>HYPERLINK("https://doi.org/10.9783/9781512802818")</f>
        <v>https://doi.org/10.9783/9781512802818</v>
      </c>
      <c r="AK104" s="6" t="s">
        <v>49</v>
      </c>
    </row>
    <row r="105" spans="1:37" s="6" customFormat="1" x14ac:dyDescent="0.3">
      <c r="A105" s="6">
        <v>542221</v>
      </c>
      <c r="B105" s="7">
        <v>9781400888160</v>
      </c>
      <c r="C105" s="7"/>
      <c r="D105" s="7"/>
      <c r="F105" s="6" t="s">
        <v>786</v>
      </c>
      <c r="G105" s="6" t="s">
        <v>787</v>
      </c>
      <c r="H105" s="6" t="s">
        <v>788</v>
      </c>
      <c r="J105" s="6">
        <v>1</v>
      </c>
      <c r="M105" s="6" t="s">
        <v>41</v>
      </c>
      <c r="N105" s="8">
        <v>43101</v>
      </c>
      <c r="O105" s="6">
        <v>2018</v>
      </c>
      <c r="P105" s="6">
        <v>520</v>
      </c>
      <c r="Q105" s="6">
        <v>8</v>
      </c>
      <c r="R105" s="6">
        <v>10</v>
      </c>
      <c r="T105" s="6" t="s">
        <v>43</v>
      </c>
      <c r="U105" s="6" t="s">
        <v>87</v>
      </c>
      <c r="V105" s="6" t="s">
        <v>300</v>
      </c>
      <c r="W105" s="6" t="s">
        <v>789</v>
      </c>
      <c r="Y105" s="6" t="s">
        <v>790</v>
      </c>
      <c r="AA105" s="6" t="s">
        <v>791</v>
      </c>
      <c r="AB105" s="6" t="s">
        <v>792</v>
      </c>
      <c r="AC105" s="6">
        <v>126</v>
      </c>
      <c r="AF105" s="6" t="s">
        <v>42</v>
      </c>
      <c r="AI105" s="6" t="str">
        <f>HYPERLINK("https://doi.org/10.1515/9781400888160")</f>
        <v>https://doi.org/10.1515/9781400888160</v>
      </c>
      <c r="AK105" s="6" t="s">
        <v>49</v>
      </c>
    </row>
    <row r="106" spans="1:37" s="6" customFormat="1" x14ac:dyDescent="0.3">
      <c r="A106" s="6">
        <v>629187</v>
      </c>
      <c r="B106" s="7">
        <v>9780674268852</v>
      </c>
      <c r="C106" s="7"/>
      <c r="D106" s="7"/>
      <c r="F106" s="6" t="s">
        <v>793</v>
      </c>
      <c r="G106" s="6" t="s">
        <v>794</v>
      </c>
      <c r="H106" s="6" t="s">
        <v>795</v>
      </c>
      <c r="J106" s="6">
        <v>1</v>
      </c>
      <c r="K106" s="6" t="s">
        <v>796</v>
      </c>
      <c r="L106" s="9" t="s">
        <v>797</v>
      </c>
      <c r="M106" s="6" t="s">
        <v>69</v>
      </c>
      <c r="N106" s="8">
        <v>44600</v>
      </c>
      <c r="O106" s="6">
        <v>2021</v>
      </c>
      <c r="P106" s="6">
        <v>416</v>
      </c>
      <c r="R106" s="6">
        <v>10</v>
      </c>
      <c r="T106" s="6" t="s">
        <v>43</v>
      </c>
      <c r="U106" s="6" t="s">
        <v>87</v>
      </c>
      <c r="V106" s="6" t="s">
        <v>88</v>
      </c>
      <c r="W106" s="6" t="s">
        <v>798</v>
      </c>
      <c r="Y106" s="6" t="s">
        <v>799</v>
      </c>
      <c r="Z106" s="6" t="s">
        <v>800</v>
      </c>
      <c r="AA106" s="6" t="s">
        <v>801</v>
      </c>
      <c r="AC106" s="6">
        <v>56</v>
      </c>
      <c r="AF106" s="6" t="s">
        <v>42</v>
      </c>
      <c r="AI106" s="6" t="str">
        <f>HYPERLINK("https://doi.org/10.4159/9780674268852?locatt=mode:legacy")</f>
        <v>https://doi.org/10.4159/9780674268852?locatt=mode:legacy</v>
      </c>
      <c r="AK106" s="6" t="s">
        <v>49</v>
      </c>
    </row>
    <row r="107" spans="1:37" s="6" customFormat="1" x14ac:dyDescent="0.3">
      <c r="A107" s="6">
        <v>579241</v>
      </c>
      <c r="B107" s="7">
        <v>9780226706016</v>
      </c>
      <c r="C107" s="7"/>
      <c r="D107" s="7"/>
      <c r="F107" s="6" t="s">
        <v>802</v>
      </c>
      <c r="G107" s="6" t="s">
        <v>803</v>
      </c>
      <c r="I107" s="6" t="s">
        <v>804</v>
      </c>
      <c r="J107" s="6">
        <v>1</v>
      </c>
      <c r="M107" s="6" t="s">
        <v>805</v>
      </c>
      <c r="N107" s="8">
        <v>44197</v>
      </c>
      <c r="O107" s="6">
        <v>2020</v>
      </c>
      <c r="P107" s="6">
        <v>464</v>
      </c>
      <c r="R107" s="6">
        <v>10</v>
      </c>
      <c r="T107" s="6" t="s">
        <v>43</v>
      </c>
      <c r="U107" s="6" t="s">
        <v>106</v>
      </c>
      <c r="V107" s="6" t="s">
        <v>107</v>
      </c>
      <c r="W107" s="6" t="s">
        <v>806</v>
      </c>
      <c r="Y107" s="6" t="s">
        <v>807</v>
      </c>
      <c r="Z107" s="6" t="s">
        <v>808</v>
      </c>
      <c r="AA107" s="6" t="s">
        <v>809</v>
      </c>
      <c r="AB107" s="6" t="s">
        <v>810</v>
      </c>
      <c r="AC107" s="6">
        <v>173.95</v>
      </c>
      <c r="AF107" s="6" t="s">
        <v>42</v>
      </c>
      <c r="AI107" s="6" t="str">
        <f>HYPERLINK("https://www.degruyter.com/isbn/9780226706016")</f>
        <v>https://www.degruyter.com/isbn/9780226706016</v>
      </c>
      <c r="AK107" s="6" t="s">
        <v>49</v>
      </c>
    </row>
    <row r="108" spans="1:37" s="6" customFormat="1" x14ac:dyDescent="0.3">
      <c r="A108" s="6">
        <v>529043</v>
      </c>
      <c r="B108" s="7">
        <v>9780812294057</v>
      </c>
      <c r="C108" s="7"/>
      <c r="D108" s="7"/>
      <c r="F108" s="6" t="s">
        <v>811</v>
      </c>
      <c r="G108" s="6" t="s">
        <v>812</v>
      </c>
      <c r="H108" s="6" t="s">
        <v>813</v>
      </c>
      <c r="J108" s="6">
        <v>1</v>
      </c>
      <c r="K108" s="6" t="s">
        <v>141</v>
      </c>
      <c r="M108" s="6" t="s">
        <v>142</v>
      </c>
      <c r="N108" s="8">
        <v>42860</v>
      </c>
      <c r="O108" s="6">
        <v>2017</v>
      </c>
      <c r="P108" s="6">
        <v>328</v>
      </c>
      <c r="R108" s="6">
        <v>10</v>
      </c>
      <c r="T108" s="6" t="s">
        <v>43</v>
      </c>
      <c r="U108" s="6" t="s">
        <v>60</v>
      </c>
      <c r="V108" s="6" t="s">
        <v>61</v>
      </c>
      <c r="W108" s="6" t="s">
        <v>814</v>
      </c>
      <c r="Y108" s="6" t="s">
        <v>815</v>
      </c>
      <c r="Z108" s="6" t="s">
        <v>816</v>
      </c>
      <c r="AA108" s="6" t="s">
        <v>817</v>
      </c>
      <c r="AB108" s="6" t="s">
        <v>818</v>
      </c>
      <c r="AC108" s="6">
        <v>44.95</v>
      </c>
      <c r="AF108" s="6" t="s">
        <v>42</v>
      </c>
      <c r="AI108" s="6" t="str">
        <f>HYPERLINK("https://doi.org/10.9783/9780812294057")</f>
        <v>https://doi.org/10.9783/9780812294057</v>
      </c>
      <c r="AK108" s="6" t="s">
        <v>49</v>
      </c>
    </row>
    <row r="109" spans="1:37" s="6" customFormat="1" x14ac:dyDescent="0.3">
      <c r="A109" s="6">
        <v>562243</v>
      </c>
      <c r="B109" s="7">
        <v>9780691185552</v>
      </c>
      <c r="C109" s="7"/>
      <c r="D109" s="7"/>
      <c r="F109" s="6" t="s">
        <v>819</v>
      </c>
      <c r="G109" s="6" t="s">
        <v>820</v>
      </c>
      <c r="H109" s="6" t="s">
        <v>403</v>
      </c>
      <c r="J109" s="6">
        <v>1</v>
      </c>
      <c r="K109" s="6" t="s">
        <v>821</v>
      </c>
      <c r="L109" s="9" t="s">
        <v>822</v>
      </c>
      <c r="M109" s="6" t="s">
        <v>41</v>
      </c>
      <c r="N109" s="8">
        <v>43732</v>
      </c>
      <c r="O109" s="6">
        <v>2019</v>
      </c>
      <c r="P109" s="6">
        <v>576</v>
      </c>
      <c r="R109" s="6">
        <v>10</v>
      </c>
      <c r="T109" s="6" t="s">
        <v>43</v>
      </c>
      <c r="U109" s="6" t="s">
        <v>60</v>
      </c>
      <c r="V109" s="6" t="s">
        <v>61</v>
      </c>
      <c r="W109" s="6" t="s">
        <v>823</v>
      </c>
      <c r="Y109" s="6" t="s">
        <v>824</v>
      </c>
      <c r="AA109" s="6" t="s">
        <v>825</v>
      </c>
      <c r="AB109" s="6" t="s">
        <v>826</v>
      </c>
      <c r="AC109" s="6">
        <v>91</v>
      </c>
      <c r="AF109" s="6" t="s">
        <v>42</v>
      </c>
      <c r="AI109" s="6" t="str">
        <f>HYPERLINK("https://doi.org/10.1515/9780691185552")</f>
        <v>https://doi.org/10.1515/9780691185552</v>
      </c>
      <c r="AK109" s="6" t="s">
        <v>49</v>
      </c>
    </row>
    <row r="110" spans="1:37" s="6" customFormat="1" x14ac:dyDescent="0.3">
      <c r="A110" s="6">
        <v>551468</v>
      </c>
      <c r="B110" s="7">
        <v>9780231544481</v>
      </c>
      <c r="C110" s="7"/>
      <c r="D110" s="7"/>
      <c r="F110" s="6" t="s">
        <v>827</v>
      </c>
      <c r="G110" s="6" t="s">
        <v>828</v>
      </c>
      <c r="I110" s="6" t="s">
        <v>829</v>
      </c>
      <c r="J110" s="6">
        <v>1</v>
      </c>
      <c r="K110" s="6" t="s">
        <v>830</v>
      </c>
      <c r="L110" s="9" t="s">
        <v>831</v>
      </c>
      <c r="M110" s="6" t="s">
        <v>268</v>
      </c>
      <c r="N110" s="8">
        <v>43417</v>
      </c>
      <c r="O110" s="6">
        <v>2018</v>
      </c>
      <c r="R110" s="6">
        <v>10</v>
      </c>
      <c r="T110" s="6" t="s">
        <v>43</v>
      </c>
      <c r="U110" s="6" t="s">
        <v>106</v>
      </c>
      <c r="V110" s="6" t="s">
        <v>126</v>
      </c>
      <c r="W110" s="6" t="s">
        <v>832</v>
      </c>
      <c r="Y110" s="6" t="s">
        <v>833</v>
      </c>
      <c r="Z110" s="6" t="s">
        <v>834</v>
      </c>
      <c r="AA110" s="6" t="s">
        <v>835</v>
      </c>
      <c r="AB110" s="6" t="s">
        <v>836</v>
      </c>
      <c r="AC110" s="6">
        <v>36.950000000000003</v>
      </c>
      <c r="AF110" s="6" t="s">
        <v>42</v>
      </c>
      <c r="AI110" s="6" t="str">
        <f>HYPERLINK("https://doi.org/10.7312/bash18296")</f>
        <v>https://doi.org/10.7312/bash18296</v>
      </c>
      <c r="AK110" s="6" t="s">
        <v>49</v>
      </c>
    </row>
    <row r="111" spans="1:37" s="6" customFormat="1" x14ac:dyDescent="0.3">
      <c r="A111" s="6">
        <v>575082</v>
      </c>
      <c r="B111" s="7">
        <v>9780691195292</v>
      </c>
      <c r="C111" s="7"/>
      <c r="D111" s="7"/>
      <c r="F111" s="6" t="s">
        <v>837</v>
      </c>
      <c r="I111" s="6" t="s">
        <v>838</v>
      </c>
      <c r="J111" s="6">
        <v>1</v>
      </c>
      <c r="M111" s="6" t="s">
        <v>41</v>
      </c>
      <c r="N111" s="8">
        <v>43844</v>
      </c>
      <c r="O111" s="6">
        <v>2020</v>
      </c>
      <c r="P111" s="6">
        <v>448</v>
      </c>
      <c r="R111" s="6">
        <v>10</v>
      </c>
      <c r="T111" s="6" t="s">
        <v>43</v>
      </c>
      <c r="U111" s="6" t="s">
        <v>44</v>
      </c>
      <c r="V111" s="6" t="s">
        <v>44</v>
      </c>
      <c r="W111" s="6" t="s">
        <v>839</v>
      </c>
      <c r="Y111" s="6" t="s">
        <v>840</v>
      </c>
      <c r="AA111" s="6" t="s">
        <v>841</v>
      </c>
      <c r="AB111" s="6" t="s">
        <v>842</v>
      </c>
      <c r="AC111" s="6">
        <v>225</v>
      </c>
      <c r="AF111" s="6" t="s">
        <v>42</v>
      </c>
      <c r="AI111" s="6" t="str">
        <f>HYPERLINK("https://doi.org/10.1515/9780691195292")</f>
        <v>https://doi.org/10.1515/9780691195292</v>
      </c>
      <c r="AK111" s="6" t="s">
        <v>49</v>
      </c>
    </row>
    <row r="112" spans="1:37" s="6" customFormat="1" x14ac:dyDescent="0.3">
      <c r="A112" s="6">
        <v>515284</v>
      </c>
      <c r="B112" s="7">
        <v>9780231538763</v>
      </c>
      <c r="C112" s="7"/>
      <c r="D112" s="7"/>
      <c r="F112" s="6" t="s">
        <v>843</v>
      </c>
      <c r="G112" s="6" t="s">
        <v>844</v>
      </c>
      <c r="H112" s="6" t="s">
        <v>845</v>
      </c>
      <c r="J112" s="6">
        <v>1</v>
      </c>
      <c r="K112" s="6" t="s">
        <v>846</v>
      </c>
      <c r="M112" s="6" t="s">
        <v>268</v>
      </c>
      <c r="N112" s="8">
        <v>42059</v>
      </c>
      <c r="O112" s="6">
        <v>2015</v>
      </c>
      <c r="P112" s="6">
        <v>288</v>
      </c>
      <c r="R112" s="6">
        <v>10</v>
      </c>
      <c r="T112" s="6" t="s">
        <v>43</v>
      </c>
      <c r="U112" s="6" t="s">
        <v>44</v>
      </c>
      <c r="V112" s="6" t="s">
        <v>44</v>
      </c>
      <c r="W112" s="6" t="s">
        <v>847</v>
      </c>
      <c r="Y112" s="6" t="s">
        <v>848</v>
      </c>
      <c r="Z112" s="6" t="s">
        <v>849</v>
      </c>
      <c r="AA112" s="6" t="s">
        <v>850</v>
      </c>
      <c r="AB112" s="6" t="s">
        <v>851</v>
      </c>
      <c r="AC112" s="6">
        <v>23.95</v>
      </c>
      <c r="AF112" s="6" t="s">
        <v>42</v>
      </c>
      <c r="AI112" s="6" t="str">
        <f>HYPERLINK("https://doi.org/10.7312/hart16376")</f>
        <v>https://doi.org/10.7312/hart16376</v>
      </c>
      <c r="AK112" s="6" t="s">
        <v>49</v>
      </c>
    </row>
    <row r="113" spans="1:37" s="6" customFormat="1" x14ac:dyDescent="0.3">
      <c r="A113" s="6">
        <v>572000</v>
      </c>
      <c r="B113" s="7">
        <v>9780691201689</v>
      </c>
      <c r="C113" s="7"/>
      <c r="D113" s="7"/>
      <c r="F113" s="6" t="s">
        <v>852</v>
      </c>
      <c r="G113" s="6" t="s">
        <v>853</v>
      </c>
      <c r="H113" s="6" t="s">
        <v>854</v>
      </c>
      <c r="J113" s="6">
        <v>1</v>
      </c>
      <c r="M113" s="6" t="s">
        <v>41</v>
      </c>
      <c r="N113" s="8">
        <v>43893</v>
      </c>
      <c r="O113" s="6">
        <v>2020</v>
      </c>
      <c r="P113" s="6">
        <v>312</v>
      </c>
      <c r="R113" s="6">
        <v>10</v>
      </c>
      <c r="T113" s="6" t="s">
        <v>43</v>
      </c>
      <c r="U113" s="6" t="s">
        <v>60</v>
      </c>
      <c r="V113" s="6" t="s">
        <v>166</v>
      </c>
      <c r="W113" s="6" t="s">
        <v>855</v>
      </c>
      <c r="Y113" s="6" t="s">
        <v>856</v>
      </c>
      <c r="AA113" s="6" t="s">
        <v>857</v>
      </c>
      <c r="AB113" s="6" t="s">
        <v>858</v>
      </c>
      <c r="AC113" s="6">
        <v>78</v>
      </c>
      <c r="AF113" s="6" t="s">
        <v>42</v>
      </c>
      <c r="AI113" s="6" t="str">
        <f>HYPERLINK("https://doi.org/10.1515/9780691201689")</f>
        <v>https://doi.org/10.1515/9780691201689</v>
      </c>
      <c r="AK113" s="6" t="s">
        <v>49</v>
      </c>
    </row>
    <row r="114" spans="1:37" s="6" customFormat="1" x14ac:dyDescent="0.3">
      <c r="A114" s="6">
        <v>539402</v>
      </c>
      <c r="B114" s="7">
        <v>9780812294958</v>
      </c>
      <c r="C114" s="7"/>
      <c r="D114" s="7"/>
      <c r="F114" s="6" t="s">
        <v>859</v>
      </c>
      <c r="G114" s="6" t="s">
        <v>860</v>
      </c>
      <c r="H114" s="6" t="s">
        <v>861</v>
      </c>
      <c r="J114" s="6">
        <v>1</v>
      </c>
      <c r="K114" s="6" t="s">
        <v>235</v>
      </c>
      <c r="M114" s="6" t="s">
        <v>142</v>
      </c>
      <c r="N114" s="8">
        <v>43154</v>
      </c>
      <c r="O114" s="6">
        <v>2018</v>
      </c>
      <c r="P114" s="6">
        <v>320</v>
      </c>
      <c r="R114" s="6">
        <v>10</v>
      </c>
      <c r="T114" s="6" t="s">
        <v>43</v>
      </c>
      <c r="U114" s="6" t="s">
        <v>106</v>
      </c>
      <c r="V114" s="6" t="s">
        <v>182</v>
      </c>
      <c r="W114" s="6" t="s">
        <v>862</v>
      </c>
      <c r="Y114" s="6" t="s">
        <v>863</v>
      </c>
      <c r="Z114" s="6" t="s">
        <v>864</v>
      </c>
      <c r="AA114" s="6" t="s">
        <v>865</v>
      </c>
      <c r="AB114" s="6" t="s">
        <v>866</v>
      </c>
      <c r="AC114" s="6">
        <v>84.95</v>
      </c>
      <c r="AF114" s="6" t="s">
        <v>42</v>
      </c>
      <c r="AI114" s="6" t="str">
        <f>HYPERLINK("https://doi.org/10.9783/9780812294958")</f>
        <v>https://doi.org/10.9783/9780812294958</v>
      </c>
      <c r="AK114" s="6" t="s">
        <v>49</v>
      </c>
    </row>
    <row r="115" spans="1:37" s="6" customFormat="1" x14ac:dyDescent="0.3">
      <c r="A115" s="6">
        <v>527999</v>
      </c>
      <c r="B115" s="7">
        <v>9781400882892</v>
      </c>
      <c r="C115" s="7"/>
      <c r="D115" s="7"/>
      <c r="F115" s="6" t="s">
        <v>867</v>
      </c>
      <c r="G115" s="6" t="s">
        <v>266</v>
      </c>
      <c r="H115" s="6" t="s">
        <v>868</v>
      </c>
      <c r="J115" s="6">
        <v>1</v>
      </c>
      <c r="M115" s="6" t="s">
        <v>41</v>
      </c>
      <c r="N115" s="8">
        <v>42611</v>
      </c>
      <c r="O115" s="6">
        <v>2017</v>
      </c>
      <c r="P115" s="6">
        <v>440</v>
      </c>
      <c r="Q115" s="6">
        <v>3</v>
      </c>
      <c r="R115" s="6">
        <v>10</v>
      </c>
      <c r="T115" s="6" t="s">
        <v>43</v>
      </c>
      <c r="U115" s="6" t="s">
        <v>87</v>
      </c>
      <c r="V115" s="6" t="s">
        <v>285</v>
      </c>
      <c r="W115" s="6" t="s">
        <v>869</v>
      </c>
      <c r="Y115" s="6" t="s">
        <v>870</v>
      </c>
      <c r="AA115" s="6" t="s">
        <v>871</v>
      </c>
      <c r="AB115" s="6" t="s">
        <v>872</v>
      </c>
      <c r="AC115" s="6">
        <v>99</v>
      </c>
      <c r="AF115" s="6" t="s">
        <v>42</v>
      </c>
      <c r="AI115" s="6" t="str">
        <f>HYPERLINK("https://doi.org/10.1515/9781400882892")</f>
        <v>https://doi.org/10.1515/9781400882892</v>
      </c>
      <c r="AK115" s="6" t="s">
        <v>49</v>
      </c>
    </row>
    <row r="116" spans="1:37" s="6" customFormat="1" x14ac:dyDescent="0.3">
      <c r="A116" s="6">
        <v>542101</v>
      </c>
      <c r="B116" s="7">
        <v>9781400888351</v>
      </c>
      <c r="C116" s="7"/>
      <c r="D116" s="7"/>
      <c r="F116" s="6" t="s">
        <v>873</v>
      </c>
      <c r="G116" s="6" t="s">
        <v>874</v>
      </c>
      <c r="H116" s="6" t="s">
        <v>875</v>
      </c>
      <c r="J116" s="6">
        <v>1</v>
      </c>
      <c r="K116" s="6" t="s">
        <v>96</v>
      </c>
      <c r="L116" s="9" t="s">
        <v>876</v>
      </c>
      <c r="M116" s="6" t="s">
        <v>41</v>
      </c>
      <c r="N116" s="8">
        <v>43151</v>
      </c>
      <c r="O116" s="6">
        <v>2018</v>
      </c>
      <c r="P116" s="6">
        <v>1008</v>
      </c>
      <c r="Q116" s="6">
        <v>8</v>
      </c>
      <c r="R116" s="6">
        <v>10</v>
      </c>
      <c r="T116" s="6" t="s">
        <v>43</v>
      </c>
      <c r="U116" s="6" t="s">
        <v>87</v>
      </c>
      <c r="V116" s="6" t="s">
        <v>220</v>
      </c>
      <c r="W116" s="6" t="s">
        <v>877</v>
      </c>
      <c r="Y116" s="6" t="s">
        <v>878</v>
      </c>
      <c r="AA116" s="6" t="s">
        <v>879</v>
      </c>
      <c r="AB116" s="6" t="s">
        <v>880</v>
      </c>
      <c r="AC116" s="6">
        <v>111</v>
      </c>
      <c r="AF116" s="6" t="s">
        <v>42</v>
      </c>
      <c r="AI116" s="6" t="str">
        <f>HYPERLINK("https://doi.org/10.1515/9781400888351")</f>
        <v>https://doi.org/10.1515/9781400888351</v>
      </c>
      <c r="AK116" s="6" t="s">
        <v>49</v>
      </c>
    </row>
    <row r="117" spans="1:37" s="6" customFormat="1" x14ac:dyDescent="0.3">
      <c r="A117" s="6">
        <v>542427</v>
      </c>
      <c r="B117" s="7">
        <v>9780674919907</v>
      </c>
      <c r="C117" s="7"/>
      <c r="D117" s="7"/>
      <c r="F117" s="6" t="s">
        <v>881</v>
      </c>
      <c r="G117" s="6" t="s">
        <v>882</v>
      </c>
      <c r="H117" s="6" t="s">
        <v>883</v>
      </c>
      <c r="J117" s="6">
        <v>1</v>
      </c>
      <c r="M117" s="6" t="s">
        <v>69</v>
      </c>
      <c r="N117" s="8">
        <v>43157</v>
      </c>
      <c r="O117" s="6">
        <v>2018</v>
      </c>
      <c r="P117" s="6">
        <v>360</v>
      </c>
      <c r="R117" s="6">
        <v>10</v>
      </c>
      <c r="T117" s="6" t="s">
        <v>43</v>
      </c>
      <c r="U117" s="6" t="s">
        <v>60</v>
      </c>
      <c r="V117" s="6" t="s">
        <v>61</v>
      </c>
      <c r="W117" s="6" t="s">
        <v>884</v>
      </c>
      <c r="Y117" s="6" t="s">
        <v>885</v>
      </c>
      <c r="Z117" s="6" t="s">
        <v>886</v>
      </c>
      <c r="AA117" s="6" t="s">
        <v>887</v>
      </c>
      <c r="AB117" s="6" t="s">
        <v>888</v>
      </c>
      <c r="AC117" s="6">
        <v>26.95</v>
      </c>
      <c r="AF117" s="6" t="s">
        <v>42</v>
      </c>
      <c r="AI117" s="6" t="str">
        <f>HYPERLINK("https://doi.org/10.4159/9780674919907")</f>
        <v>https://doi.org/10.4159/9780674919907</v>
      </c>
      <c r="AK117" s="6" t="s">
        <v>49</v>
      </c>
    </row>
    <row r="118" spans="1:37" s="6" customFormat="1" x14ac:dyDescent="0.3">
      <c r="A118" s="6">
        <v>572828</v>
      </c>
      <c r="B118" s="7">
        <v>9781618115539</v>
      </c>
      <c r="C118" s="7"/>
      <c r="D118" s="7"/>
      <c r="F118" s="6" t="s">
        <v>889</v>
      </c>
      <c r="H118" s="6" t="s">
        <v>890</v>
      </c>
      <c r="I118" s="6" t="s">
        <v>891</v>
      </c>
      <c r="J118" s="6">
        <v>1</v>
      </c>
      <c r="M118" s="6" t="s">
        <v>892</v>
      </c>
      <c r="N118" s="8">
        <v>42766</v>
      </c>
      <c r="O118" s="6">
        <v>2017</v>
      </c>
      <c r="P118" s="6">
        <v>696</v>
      </c>
      <c r="R118" s="6">
        <v>10</v>
      </c>
      <c r="T118" s="6" t="s">
        <v>43</v>
      </c>
      <c r="U118" s="6" t="s">
        <v>60</v>
      </c>
      <c r="V118" s="6" t="s">
        <v>151</v>
      </c>
      <c r="W118" s="6" t="s">
        <v>893</v>
      </c>
      <c r="Y118" s="6" t="s">
        <v>894</v>
      </c>
      <c r="Z118" s="6" t="s">
        <v>895</v>
      </c>
      <c r="AA118" s="6" t="s">
        <v>896</v>
      </c>
      <c r="AB118" s="6" t="s">
        <v>897</v>
      </c>
      <c r="AC118" s="6">
        <v>130.94999999999999</v>
      </c>
      <c r="AF118" s="6" t="s">
        <v>42</v>
      </c>
      <c r="AI118" s="6" t="str">
        <f>HYPERLINK("https://doi.org/10.1515/9781618115539")</f>
        <v>https://doi.org/10.1515/9781618115539</v>
      </c>
      <c r="AK118" s="6" t="s">
        <v>49</v>
      </c>
    </row>
    <row r="119" spans="1:37" s="6" customFormat="1" x14ac:dyDescent="0.3">
      <c r="A119" s="6">
        <v>497444</v>
      </c>
      <c r="B119" s="7">
        <v>9780674736252</v>
      </c>
      <c r="C119" s="7"/>
      <c r="D119" s="7"/>
      <c r="F119" s="6" t="s">
        <v>898</v>
      </c>
      <c r="G119" s="6" t="s">
        <v>899</v>
      </c>
      <c r="H119" s="6" t="s">
        <v>900</v>
      </c>
      <c r="J119" s="6">
        <v>1</v>
      </c>
      <c r="M119" s="6" t="s">
        <v>69</v>
      </c>
      <c r="N119" s="8">
        <v>41925</v>
      </c>
      <c r="O119" s="6">
        <v>2014</v>
      </c>
      <c r="P119" s="6">
        <v>448</v>
      </c>
      <c r="R119" s="6">
        <v>10</v>
      </c>
      <c r="T119" s="6" t="s">
        <v>43</v>
      </c>
      <c r="U119" s="6" t="s">
        <v>87</v>
      </c>
      <c r="V119" s="6" t="s">
        <v>500</v>
      </c>
      <c r="W119" s="6" t="s">
        <v>901</v>
      </c>
      <c r="Y119" s="6" t="s">
        <v>902</v>
      </c>
      <c r="Z119" s="6" t="s">
        <v>903</v>
      </c>
      <c r="AA119" s="6" t="s">
        <v>904</v>
      </c>
      <c r="AB119" s="6" t="s">
        <v>905</v>
      </c>
      <c r="AC119" s="6">
        <v>100</v>
      </c>
      <c r="AF119" s="6" t="s">
        <v>42</v>
      </c>
      <c r="AI119" s="6" t="str">
        <f>HYPERLINK("https://doi.org/10.4159/harvard.9780674736252")</f>
        <v>https://doi.org/10.4159/harvard.9780674736252</v>
      </c>
      <c r="AK119" s="6" t="s">
        <v>49</v>
      </c>
    </row>
    <row r="120" spans="1:37" s="6" customFormat="1" x14ac:dyDescent="0.3">
      <c r="A120" s="6">
        <v>509927</v>
      </c>
      <c r="B120" s="7">
        <v>9780812208689</v>
      </c>
      <c r="C120" s="7"/>
      <c r="D120" s="7"/>
      <c r="F120" s="6" t="s">
        <v>906</v>
      </c>
      <c r="H120" s="6" t="s">
        <v>907</v>
      </c>
      <c r="J120" s="6">
        <v>1</v>
      </c>
      <c r="K120" s="6" t="s">
        <v>235</v>
      </c>
      <c r="M120" s="6" t="s">
        <v>142</v>
      </c>
      <c r="N120" s="8">
        <v>41334</v>
      </c>
      <c r="O120" s="6">
        <v>2005</v>
      </c>
      <c r="P120" s="6">
        <v>128</v>
      </c>
      <c r="R120" s="6">
        <v>10</v>
      </c>
      <c r="T120" s="6" t="s">
        <v>43</v>
      </c>
      <c r="U120" s="6" t="s">
        <v>106</v>
      </c>
      <c r="V120" s="6" t="s">
        <v>182</v>
      </c>
      <c r="W120" s="6" t="s">
        <v>251</v>
      </c>
      <c r="Y120" s="6" t="s">
        <v>908</v>
      </c>
      <c r="AA120" s="6" t="s">
        <v>909</v>
      </c>
      <c r="AB120" s="6" t="s">
        <v>910</v>
      </c>
      <c r="AC120" s="6">
        <v>31.95</v>
      </c>
      <c r="AF120" s="6" t="s">
        <v>42</v>
      </c>
      <c r="AI120" s="6" t="str">
        <f>HYPERLINK("https://doi.org/10.9783/9780812208689")</f>
        <v>https://doi.org/10.9783/9780812208689</v>
      </c>
      <c r="AK120" s="6" t="s">
        <v>49</v>
      </c>
    </row>
    <row r="121" spans="1:37" s="6" customFormat="1" x14ac:dyDescent="0.3">
      <c r="A121" s="6">
        <v>548339</v>
      </c>
      <c r="B121" s="7">
        <v>9780231882880</v>
      </c>
      <c r="C121" s="7"/>
      <c r="D121" s="7"/>
      <c r="F121" s="6" t="s">
        <v>911</v>
      </c>
      <c r="H121" s="6" t="s">
        <v>912</v>
      </c>
      <c r="J121" s="6">
        <v>1</v>
      </c>
      <c r="K121" s="6" t="s">
        <v>913</v>
      </c>
      <c r="M121" s="6" t="s">
        <v>268</v>
      </c>
      <c r="N121" s="8">
        <v>32204</v>
      </c>
      <c r="O121" s="6">
        <v>1988</v>
      </c>
      <c r="P121" s="6">
        <v>244</v>
      </c>
      <c r="R121" s="6">
        <v>10</v>
      </c>
      <c r="T121" s="6" t="s">
        <v>43</v>
      </c>
      <c r="U121" s="6" t="s">
        <v>44</v>
      </c>
      <c r="V121" s="6" t="s">
        <v>44</v>
      </c>
      <c r="W121" s="6" t="s">
        <v>914</v>
      </c>
      <c r="Y121" s="6" t="s">
        <v>915</v>
      </c>
      <c r="AC121" s="6">
        <v>69.989999999999995</v>
      </c>
      <c r="AF121" s="6" t="s">
        <v>42</v>
      </c>
      <c r="AI121" s="6" t="str">
        <f>HYPERLINK("https://doi.org/10.7312/scot91266")</f>
        <v>https://doi.org/10.7312/scot91266</v>
      </c>
      <c r="AK121" s="6" t="s">
        <v>49</v>
      </c>
    </row>
    <row r="122" spans="1:37" s="6" customFormat="1" x14ac:dyDescent="0.3">
      <c r="A122" s="6">
        <v>625821</v>
      </c>
      <c r="B122" s="7">
        <v>9780691235646</v>
      </c>
      <c r="C122" s="7"/>
      <c r="D122" s="7"/>
      <c r="F122" s="6" t="s">
        <v>916</v>
      </c>
      <c r="G122" s="6" t="s">
        <v>917</v>
      </c>
      <c r="H122" s="6" t="s">
        <v>918</v>
      </c>
      <c r="J122" s="6">
        <v>1</v>
      </c>
      <c r="M122" s="6" t="s">
        <v>41</v>
      </c>
      <c r="N122" s="8">
        <v>44761</v>
      </c>
      <c r="O122" s="6">
        <v>2022</v>
      </c>
      <c r="P122" s="6">
        <v>512</v>
      </c>
      <c r="R122" s="6">
        <v>10</v>
      </c>
      <c r="T122" s="6" t="s">
        <v>43</v>
      </c>
      <c r="U122" s="6" t="s">
        <v>60</v>
      </c>
      <c r="V122" s="6" t="s">
        <v>61</v>
      </c>
      <c r="W122" s="6" t="s">
        <v>919</v>
      </c>
      <c r="Y122" s="6" t="s">
        <v>920</v>
      </c>
      <c r="AA122" s="6" t="s">
        <v>921</v>
      </c>
      <c r="AB122" s="6" t="s">
        <v>922</v>
      </c>
      <c r="AC122" s="6">
        <v>81</v>
      </c>
      <c r="AF122" s="6" t="s">
        <v>42</v>
      </c>
      <c r="AI122" s="6" t="str">
        <f>HYPERLINK("https://doi.org/10.1515/9780691235646?locatt=mode:legacy")</f>
        <v>https://doi.org/10.1515/9780691235646?locatt=mode:legacy</v>
      </c>
      <c r="AK122" s="6" t="s">
        <v>49</v>
      </c>
    </row>
    <row r="123" spans="1:37" s="6" customFormat="1" x14ac:dyDescent="0.3">
      <c r="A123" s="6">
        <v>542577</v>
      </c>
      <c r="B123" s="7">
        <v>9780691186856</v>
      </c>
      <c r="C123" s="7"/>
      <c r="D123" s="7"/>
      <c r="F123" s="6" t="s">
        <v>923</v>
      </c>
      <c r="G123" s="6" t="s">
        <v>924</v>
      </c>
      <c r="I123" s="6" t="s">
        <v>925</v>
      </c>
      <c r="J123" s="6">
        <v>1</v>
      </c>
      <c r="M123" s="6" t="s">
        <v>41</v>
      </c>
      <c r="N123" s="8">
        <v>43256</v>
      </c>
      <c r="O123" s="6">
        <v>2002</v>
      </c>
      <c r="R123" s="6">
        <v>10</v>
      </c>
      <c r="T123" s="6" t="s">
        <v>43</v>
      </c>
      <c r="U123" s="6" t="s">
        <v>106</v>
      </c>
      <c r="V123" s="6" t="s">
        <v>396</v>
      </c>
      <c r="W123" s="6" t="s">
        <v>926</v>
      </c>
      <c r="Y123" s="6" t="s">
        <v>927</v>
      </c>
      <c r="AA123" s="6" t="s">
        <v>928</v>
      </c>
      <c r="AB123" s="6" t="s">
        <v>929</v>
      </c>
      <c r="AC123" s="6">
        <v>200</v>
      </c>
      <c r="AF123" s="6" t="s">
        <v>42</v>
      </c>
      <c r="AI123" s="6" t="str">
        <f>HYPERLINK("https://doi.org/10.1515/9780691186856")</f>
        <v>https://doi.org/10.1515/9780691186856</v>
      </c>
      <c r="AK123" s="6" t="s">
        <v>49</v>
      </c>
    </row>
    <row r="124" spans="1:37" s="6" customFormat="1" x14ac:dyDescent="0.3">
      <c r="A124" s="6">
        <v>516777</v>
      </c>
      <c r="B124" s="7">
        <v>9781400873418</v>
      </c>
      <c r="C124" s="7"/>
      <c r="D124" s="7"/>
      <c r="F124" s="6" t="s">
        <v>930</v>
      </c>
      <c r="G124" s="6" t="s">
        <v>76</v>
      </c>
      <c r="H124" s="6" t="s">
        <v>931</v>
      </c>
      <c r="J124" s="6">
        <v>1</v>
      </c>
      <c r="M124" s="6" t="s">
        <v>41</v>
      </c>
      <c r="N124" s="8">
        <v>42381</v>
      </c>
      <c r="O124" s="6">
        <v>2018</v>
      </c>
      <c r="P124" s="6">
        <v>208</v>
      </c>
      <c r="R124" s="6">
        <v>10</v>
      </c>
      <c r="T124" s="6" t="s">
        <v>43</v>
      </c>
      <c r="U124" s="6" t="s">
        <v>60</v>
      </c>
      <c r="V124" s="6" t="s">
        <v>61</v>
      </c>
      <c r="W124" s="6" t="s">
        <v>932</v>
      </c>
      <c r="Y124" s="6" t="s">
        <v>933</v>
      </c>
      <c r="AA124" s="6" t="s">
        <v>934</v>
      </c>
      <c r="AB124" s="6" t="s">
        <v>935</v>
      </c>
      <c r="AC124" s="6">
        <v>78</v>
      </c>
      <c r="AF124" s="6" t="s">
        <v>42</v>
      </c>
      <c r="AI124" s="6" t="str">
        <f>HYPERLINK("https://doi.org/10.1515/9781400873418?locatt=mode:legacy")</f>
        <v>https://doi.org/10.1515/9781400873418?locatt=mode:legacy</v>
      </c>
      <c r="AK124" s="6" t="s">
        <v>49</v>
      </c>
    </row>
    <row r="125" spans="1:37" s="6" customFormat="1" x14ac:dyDescent="0.3">
      <c r="A125" s="6">
        <v>604399</v>
      </c>
      <c r="B125" s="7">
        <v>9781646021499</v>
      </c>
      <c r="C125" s="7"/>
      <c r="D125" s="7"/>
      <c r="F125" s="6" t="s">
        <v>936</v>
      </c>
      <c r="H125" s="6" t="s">
        <v>937</v>
      </c>
      <c r="J125" s="6">
        <v>1</v>
      </c>
      <c r="K125" s="6" t="s">
        <v>938</v>
      </c>
      <c r="L125" s="9" t="s">
        <v>939</v>
      </c>
      <c r="M125" s="6" t="s">
        <v>940</v>
      </c>
      <c r="N125" s="8">
        <v>44153</v>
      </c>
      <c r="O125" s="6">
        <v>2021</v>
      </c>
      <c r="P125" s="6">
        <v>624</v>
      </c>
      <c r="Q125" s="6">
        <v>31</v>
      </c>
      <c r="R125" s="6">
        <v>10</v>
      </c>
      <c r="T125" s="6" t="s">
        <v>43</v>
      </c>
      <c r="U125" s="6" t="s">
        <v>44</v>
      </c>
      <c r="V125" s="6" t="s">
        <v>44</v>
      </c>
      <c r="W125" s="6" t="s">
        <v>941</v>
      </c>
      <c r="Y125" s="6" t="s">
        <v>942</v>
      </c>
      <c r="AB125" s="6" t="s">
        <v>943</v>
      </c>
      <c r="AC125" s="6">
        <v>177.95</v>
      </c>
      <c r="AF125" s="6" t="s">
        <v>42</v>
      </c>
      <c r="AI125" s="6" t="str">
        <f>HYPERLINK("https://doi.org/10.1515/9781646021499?locatt=mode:legacy")</f>
        <v>https://doi.org/10.1515/9781646021499?locatt=mode:legacy</v>
      </c>
      <c r="AK125" s="6" t="s">
        <v>49</v>
      </c>
    </row>
    <row r="126" spans="1:37" s="6" customFormat="1" x14ac:dyDescent="0.3">
      <c r="A126" s="6">
        <v>551668</v>
      </c>
      <c r="B126" s="7">
        <v>9781501723957</v>
      </c>
      <c r="C126" s="7"/>
      <c r="D126" s="7"/>
      <c r="F126" s="6" t="s">
        <v>944</v>
      </c>
      <c r="G126" s="6" t="s">
        <v>945</v>
      </c>
      <c r="I126" s="6" t="s">
        <v>946</v>
      </c>
      <c r="J126" s="6">
        <v>1</v>
      </c>
      <c r="M126" s="6" t="s">
        <v>478</v>
      </c>
      <c r="N126" s="8">
        <v>43318</v>
      </c>
      <c r="O126" s="6">
        <v>2003</v>
      </c>
      <c r="P126" s="6">
        <v>280</v>
      </c>
      <c r="R126" s="6">
        <v>283.5</v>
      </c>
      <c r="T126" s="6" t="s">
        <v>43</v>
      </c>
      <c r="U126" s="6" t="s">
        <v>106</v>
      </c>
      <c r="V126" s="6" t="s">
        <v>182</v>
      </c>
      <c r="W126" s="6" t="s">
        <v>947</v>
      </c>
      <c r="Y126" s="6" t="s">
        <v>948</v>
      </c>
      <c r="AA126" s="6" t="s">
        <v>949</v>
      </c>
      <c r="AB126" s="6" t="s">
        <v>950</v>
      </c>
      <c r="AC126" s="6">
        <v>130.94999999999999</v>
      </c>
      <c r="AF126" s="6" t="s">
        <v>42</v>
      </c>
      <c r="AI126" s="6" t="str">
        <f>HYPERLINK("https://doi.org/10.7591/9781501723957")</f>
        <v>https://doi.org/10.7591/9781501723957</v>
      </c>
      <c r="AK126" s="6" t="s">
        <v>49</v>
      </c>
    </row>
    <row r="127" spans="1:37" s="6" customFormat="1" x14ac:dyDescent="0.3">
      <c r="A127" s="6">
        <v>562405</v>
      </c>
      <c r="B127" s="7">
        <v>9781501735554</v>
      </c>
      <c r="C127" s="7"/>
      <c r="D127" s="7"/>
      <c r="F127" s="6" t="s">
        <v>951</v>
      </c>
      <c r="G127" s="6" t="s">
        <v>952</v>
      </c>
      <c r="H127" s="6" t="s">
        <v>953</v>
      </c>
      <c r="J127" s="6">
        <v>1</v>
      </c>
      <c r="K127" s="6" t="s">
        <v>954</v>
      </c>
      <c r="M127" s="6" t="s">
        <v>478</v>
      </c>
      <c r="N127" s="8">
        <v>43570</v>
      </c>
      <c r="O127" s="6">
        <v>2019</v>
      </c>
      <c r="P127" s="6">
        <v>306</v>
      </c>
      <c r="Q127" s="6">
        <v>1</v>
      </c>
      <c r="R127" s="6">
        <v>283.5</v>
      </c>
      <c r="T127" s="6" t="s">
        <v>43</v>
      </c>
      <c r="U127" s="6" t="s">
        <v>87</v>
      </c>
      <c r="V127" s="6" t="s">
        <v>269</v>
      </c>
      <c r="W127" s="6" t="s">
        <v>955</v>
      </c>
      <c r="Y127" s="6" t="s">
        <v>956</v>
      </c>
      <c r="AA127" s="6" t="s">
        <v>957</v>
      </c>
      <c r="AB127" s="6" t="s">
        <v>958</v>
      </c>
      <c r="AC127" s="6">
        <v>130.94999999999999</v>
      </c>
      <c r="AF127" s="6" t="s">
        <v>42</v>
      </c>
      <c r="AI127" s="6" t="str">
        <f>HYPERLINK("https://doi.org/10.7591/9781501735554")</f>
        <v>https://doi.org/10.7591/9781501735554</v>
      </c>
      <c r="AK127" s="6" t="s">
        <v>49</v>
      </c>
    </row>
    <row r="128" spans="1:37" s="6" customFormat="1" x14ac:dyDescent="0.3">
      <c r="A128" s="6">
        <v>576289</v>
      </c>
      <c r="B128" s="7">
        <v>9780674246782</v>
      </c>
      <c r="C128" s="7"/>
      <c r="D128" s="7"/>
      <c r="F128" s="6" t="s">
        <v>959</v>
      </c>
      <c r="G128" s="6" t="s">
        <v>960</v>
      </c>
      <c r="H128" s="6" t="s">
        <v>961</v>
      </c>
      <c r="J128" s="6">
        <v>1</v>
      </c>
      <c r="M128" s="6" t="s">
        <v>69</v>
      </c>
      <c r="N128" s="8">
        <v>44019</v>
      </c>
      <c r="O128" s="6">
        <v>2020</v>
      </c>
      <c r="P128" s="6">
        <v>304</v>
      </c>
      <c r="R128" s="6">
        <v>10</v>
      </c>
      <c r="T128" s="6" t="s">
        <v>43</v>
      </c>
      <c r="U128" s="6" t="s">
        <v>60</v>
      </c>
      <c r="V128" s="6" t="s">
        <v>61</v>
      </c>
      <c r="W128" s="6" t="s">
        <v>962</v>
      </c>
      <c r="Y128" s="6" t="s">
        <v>963</v>
      </c>
      <c r="Z128" s="6" t="s">
        <v>964</v>
      </c>
      <c r="AA128" s="6" t="s">
        <v>965</v>
      </c>
      <c r="AC128" s="6">
        <v>68</v>
      </c>
      <c r="AF128" s="6" t="s">
        <v>42</v>
      </c>
      <c r="AI128" s="6" t="str">
        <f>HYPERLINK("https://doi.org/10.4159/9780674246782")</f>
        <v>https://doi.org/10.4159/9780674246782</v>
      </c>
      <c r="AK128" s="6" t="s">
        <v>49</v>
      </c>
    </row>
    <row r="129" spans="1:37" s="6" customFormat="1" x14ac:dyDescent="0.3">
      <c r="A129" s="6">
        <v>515553</v>
      </c>
      <c r="B129" s="7">
        <v>9780231510684</v>
      </c>
      <c r="C129" s="7"/>
      <c r="D129" s="7"/>
      <c r="F129" s="6" t="s">
        <v>966</v>
      </c>
      <c r="G129" s="6" t="s">
        <v>967</v>
      </c>
      <c r="H129" s="6" t="s">
        <v>968</v>
      </c>
      <c r="J129" s="6">
        <v>1</v>
      </c>
      <c r="K129" s="6" t="s">
        <v>741</v>
      </c>
      <c r="M129" s="6" t="s">
        <v>268</v>
      </c>
      <c r="N129" s="8">
        <v>39262</v>
      </c>
      <c r="O129" s="6">
        <v>2007</v>
      </c>
      <c r="P129" s="6">
        <v>320</v>
      </c>
      <c r="R129" s="6">
        <v>10</v>
      </c>
      <c r="T129" s="6" t="s">
        <v>43</v>
      </c>
      <c r="U129" s="6" t="s">
        <v>60</v>
      </c>
      <c r="V129" s="6" t="s">
        <v>61</v>
      </c>
      <c r="W129" s="6" t="s">
        <v>969</v>
      </c>
      <c r="Y129" s="6" t="s">
        <v>970</v>
      </c>
      <c r="AA129" s="6" t="s">
        <v>971</v>
      </c>
      <c r="AB129" s="6" t="s">
        <v>972</v>
      </c>
      <c r="AC129" s="6">
        <v>25.95</v>
      </c>
      <c r="AF129" s="6" t="s">
        <v>42</v>
      </c>
      <c r="AI129" s="6" t="str">
        <f>HYPERLINK("https://doi.org/10.7312/aydi13778")</f>
        <v>https://doi.org/10.7312/aydi13778</v>
      </c>
      <c r="AK129" s="6" t="s">
        <v>49</v>
      </c>
    </row>
    <row r="130" spans="1:37" s="6" customFormat="1" x14ac:dyDescent="0.3">
      <c r="A130" s="6">
        <v>516580</v>
      </c>
      <c r="B130" s="7">
        <v>9781400848416</v>
      </c>
      <c r="C130" s="7"/>
      <c r="D130" s="7"/>
      <c r="F130" s="6" t="s">
        <v>973</v>
      </c>
      <c r="G130" s="6" t="s">
        <v>974</v>
      </c>
      <c r="H130" s="6" t="s">
        <v>975</v>
      </c>
      <c r="J130" s="6">
        <v>1</v>
      </c>
      <c r="M130" s="6" t="s">
        <v>41</v>
      </c>
      <c r="N130" s="8">
        <v>41658</v>
      </c>
      <c r="O130" s="6">
        <v>2014</v>
      </c>
      <c r="P130" s="6">
        <v>464</v>
      </c>
      <c r="Q130" s="6">
        <v>18</v>
      </c>
      <c r="R130" s="6">
        <v>10</v>
      </c>
      <c r="T130" s="6" t="s">
        <v>43</v>
      </c>
      <c r="U130" s="6" t="s">
        <v>60</v>
      </c>
      <c r="V130" s="6" t="s">
        <v>61</v>
      </c>
      <c r="W130" s="6" t="s">
        <v>80</v>
      </c>
      <c r="Y130" s="6" t="s">
        <v>976</v>
      </c>
      <c r="AA130" s="6" t="s">
        <v>977</v>
      </c>
      <c r="AB130" s="6" t="s">
        <v>978</v>
      </c>
      <c r="AC130" s="6">
        <v>126</v>
      </c>
      <c r="AF130" s="6" t="s">
        <v>42</v>
      </c>
      <c r="AI130" s="6" t="str">
        <f>HYPERLINK("https://doi.org/10.1515/9781400848416")</f>
        <v>https://doi.org/10.1515/9781400848416</v>
      </c>
      <c r="AK130" s="6" t="s">
        <v>49</v>
      </c>
    </row>
    <row r="131" spans="1:37" s="6" customFormat="1" x14ac:dyDescent="0.3">
      <c r="A131" s="6">
        <v>568670</v>
      </c>
      <c r="B131" s="7">
        <v>9780674242760</v>
      </c>
      <c r="C131" s="7"/>
      <c r="D131" s="7"/>
      <c r="F131" s="6" t="s">
        <v>979</v>
      </c>
      <c r="G131" s="6" t="s">
        <v>980</v>
      </c>
      <c r="H131" s="6" t="s">
        <v>981</v>
      </c>
      <c r="J131" s="6">
        <v>1</v>
      </c>
      <c r="M131" s="6" t="s">
        <v>69</v>
      </c>
      <c r="N131" s="8">
        <v>43781</v>
      </c>
      <c r="O131" s="6">
        <v>2019</v>
      </c>
      <c r="P131" s="6">
        <v>768</v>
      </c>
      <c r="R131" s="6">
        <v>10</v>
      </c>
      <c r="T131" s="6" t="s">
        <v>43</v>
      </c>
      <c r="U131" s="6" t="s">
        <v>87</v>
      </c>
      <c r="V131" s="6" t="s">
        <v>220</v>
      </c>
      <c r="W131" s="6" t="s">
        <v>982</v>
      </c>
      <c r="Y131" s="6" t="s">
        <v>983</v>
      </c>
      <c r="Z131" s="6" t="s">
        <v>984</v>
      </c>
      <c r="AA131" s="6" t="s">
        <v>985</v>
      </c>
      <c r="AC131" s="6">
        <v>34.950000000000003</v>
      </c>
      <c r="AF131" s="6" t="s">
        <v>42</v>
      </c>
      <c r="AI131" s="6" t="str">
        <f>HYPERLINK("https://doi.org/10.4159/9780674242760")</f>
        <v>https://doi.org/10.4159/9780674242760</v>
      </c>
      <c r="AK131" s="6" t="s">
        <v>49</v>
      </c>
    </row>
    <row r="132" spans="1:37" s="6" customFormat="1" x14ac:dyDescent="0.3">
      <c r="A132" s="6">
        <v>592013</v>
      </c>
      <c r="B132" s="7">
        <v>9780674249868</v>
      </c>
      <c r="C132" s="7"/>
      <c r="D132" s="7"/>
      <c r="F132" s="6" t="s">
        <v>986</v>
      </c>
      <c r="G132" s="6" t="s">
        <v>987</v>
      </c>
      <c r="H132" s="6" t="s">
        <v>988</v>
      </c>
      <c r="J132" s="6">
        <v>1</v>
      </c>
      <c r="M132" s="6" t="s">
        <v>69</v>
      </c>
      <c r="N132" s="8">
        <v>44159</v>
      </c>
      <c r="O132" s="6">
        <v>2020</v>
      </c>
      <c r="P132" s="6">
        <v>256</v>
      </c>
      <c r="R132" s="6">
        <v>10</v>
      </c>
      <c r="T132" s="6" t="s">
        <v>43</v>
      </c>
      <c r="U132" s="6" t="s">
        <v>87</v>
      </c>
      <c r="V132" s="6" t="s">
        <v>269</v>
      </c>
      <c r="W132" s="6" t="s">
        <v>989</v>
      </c>
      <c r="Y132" s="6" t="s">
        <v>990</v>
      </c>
      <c r="Z132" s="6" t="s">
        <v>991</v>
      </c>
      <c r="AA132" s="6" t="s">
        <v>992</v>
      </c>
      <c r="AC132" s="6">
        <v>76</v>
      </c>
      <c r="AF132" s="6" t="s">
        <v>42</v>
      </c>
      <c r="AI132" s="6" t="str">
        <f>HYPERLINK("https://doi.org/10.4159/9780674249868")</f>
        <v>https://doi.org/10.4159/9780674249868</v>
      </c>
      <c r="AK132" s="6" t="s">
        <v>49</v>
      </c>
    </row>
    <row r="133" spans="1:37" s="6" customFormat="1" x14ac:dyDescent="0.3">
      <c r="A133" s="6">
        <v>556533</v>
      </c>
      <c r="B133" s="7">
        <v>9780520949539</v>
      </c>
      <c r="C133" s="7"/>
      <c r="D133" s="7"/>
      <c r="F133" s="6" t="s">
        <v>993</v>
      </c>
      <c r="G133" s="6" t="s">
        <v>994</v>
      </c>
      <c r="H133" s="6" t="s">
        <v>995</v>
      </c>
      <c r="J133" s="6">
        <v>1</v>
      </c>
      <c r="M133" s="6" t="s">
        <v>59</v>
      </c>
      <c r="N133" s="8">
        <v>40575</v>
      </c>
      <c r="O133" s="6">
        <v>2011</v>
      </c>
      <c r="P133" s="6">
        <v>296</v>
      </c>
      <c r="R133" s="6">
        <v>10</v>
      </c>
      <c r="T133" s="6" t="s">
        <v>43</v>
      </c>
      <c r="U133" s="6" t="s">
        <v>87</v>
      </c>
      <c r="V133" s="6" t="s">
        <v>300</v>
      </c>
      <c r="W133" s="6" t="s">
        <v>996</v>
      </c>
      <c r="Y133" s="6" t="s">
        <v>997</v>
      </c>
      <c r="Z133" s="6" t="s">
        <v>998</v>
      </c>
      <c r="AB133" s="6" t="s">
        <v>999</v>
      </c>
      <c r="AC133" s="6">
        <v>138.94999999999999</v>
      </c>
      <c r="AF133" s="6" t="s">
        <v>42</v>
      </c>
      <c r="AI133" s="6" t="str">
        <f>HYPERLINK("https://doi.org/10.1525/9780520949539")</f>
        <v>https://doi.org/10.1525/9780520949539</v>
      </c>
      <c r="AK133" s="6" t="s">
        <v>49</v>
      </c>
    </row>
    <row r="134" spans="1:37" s="6" customFormat="1" x14ac:dyDescent="0.3">
      <c r="A134" s="6">
        <v>523040</v>
      </c>
      <c r="B134" s="7">
        <v>9780812293012</v>
      </c>
      <c r="C134" s="7"/>
      <c r="D134" s="7"/>
      <c r="F134" s="6" t="s">
        <v>1000</v>
      </c>
      <c r="G134" s="6" t="s">
        <v>1001</v>
      </c>
      <c r="H134" s="6" t="s">
        <v>1002</v>
      </c>
      <c r="J134" s="6">
        <v>1</v>
      </c>
      <c r="K134" s="6" t="s">
        <v>1003</v>
      </c>
      <c r="M134" s="6" t="s">
        <v>142</v>
      </c>
      <c r="N134" s="8">
        <v>42516</v>
      </c>
      <c r="O134" s="6">
        <v>2016</v>
      </c>
      <c r="P134" s="6">
        <v>360</v>
      </c>
      <c r="R134" s="6">
        <v>10</v>
      </c>
      <c r="T134" s="6" t="s">
        <v>43</v>
      </c>
      <c r="U134" s="6" t="s">
        <v>60</v>
      </c>
      <c r="V134" s="6" t="s">
        <v>61</v>
      </c>
      <c r="W134" s="6" t="s">
        <v>1004</v>
      </c>
      <c r="Y134" s="6" t="s">
        <v>1005</v>
      </c>
      <c r="AA134" s="6" t="s">
        <v>1006</v>
      </c>
      <c r="AB134" s="6" t="s">
        <v>1007</v>
      </c>
      <c r="AC134" s="6">
        <v>44.95</v>
      </c>
      <c r="AF134" s="6" t="s">
        <v>42</v>
      </c>
      <c r="AI134" s="6" t="str">
        <f>HYPERLINK("https://doi.org/10.9783/9780812293012")</f>
        <v>https://doi.org/10.9783/9780812293012</v>
      </c>
      <c r="AK134" s="6" t="s">
        <v>49</v>
      </c>
    </row>
    <row r="135" spans="1:37" s="6" customFormat="1" x14ac:dyDescent="0.3">
      <c r="A135" s="6">
        <v>509893</v>
      </c>
      <c r="B135" s="7">
        <v>9780812207828</v>
      </c>
      <c r="C135" s="7"/>
      <c r="D135" s="7"/>
      <c r="F135" s="6" t="s">
        <v>1008</v>
      </c>
      <c r="G135" s="6" t="s">
        <v>1009</v>
      </c>
      <c r="H135" s="6" t="s">
        <v>1010</v>
      </c>
      <c r="J135" s="6">
        <v>1</v>
      </c>
      <c r="K135" s="6" t="s">
        <v>1011</v>
      </c>
      <c r="M135" s="6" t="s">
        <v>142</v>
      </c>
      <c r="N135" s="8">
        <v>41386</v>
      </c>
      <c r="O135" s="6">
        <v>2013</v>
      </c>
      <c r="P135" s="6">
        <v>392</v>
      </c>
      <c r="R135" s="6">
        <v>10</v>
      </c>
      <c r="T135" s="6" t="s">
        <v>43</v>
      </c>
      <c r="U135" s="6" t="s">
        <v>106</v>
      </c>
      <c r="V135" s="6" t="s">
        <v>396</v>
      </c>
      <c r="W135" s="6" t="s">
        <v>1012</v>
      </c>
      <c r="Y135" s="6" t="s">
        <v>1013</v>
      </c>
      <c r="Z135" s="6" t="s">
        <v>1014</v>
      </c>
      <c r="AA135" s="6" t="s">
        <v>1015</v>
      </c>
      <c r="AB135" s="6" t="s">
        <v>1016</v>
      </c>
      <c r="AC135" s="6">
        <v>122.95</v>
      </c>
      <c r="AF135" s="6" t="s">
        <v>42</v>
      </c>
      <c r="AI135" s="6" t="str">
        <f>HYPERLINK("https://doi.org/10.9783/9780812207828")</f>
        <v>https://doi.org/10.9783/9780812207828</v>
      </c>
      <c r="AK135" s="6" t="s">
        <v>49</v>
      </c>
    </row>
    <row r="136" spans="1:37" s="6" customFormat="1" x14ac:dyDescent="0.3">
      <c r="A136" s="6">
        <v>554732</v>
      </c>
      <c r="B136" s="7">
        <v>9780674988590</v>
      </c>
      <c r="C136" s="7"/>
      <c r="D136" s="7"/>
      <c r="F136" s="6" t="s">
        <v>1017</v>
      </c>
      <c r="G136" s="6" t="s">
        <v>1018</v>
      </c>
      <c r="H136" s="6" t="s">
        <v>1019</v>
      </c>
      <c r="J136" s="6">
        <v>1</v>
      </c>
      <c r="M136" s="6" t="s">
        <v>69</v>
      </c>
      <c r="N136" s="8">
        <v>43318</v>
      </c>
      <c r="O136" s="6">
        <v>2018</v>
      </c>
      <c r="P136" s="6">
        <v>312</v>
      </c>
      <c r="R136" s="6">
        <v>10</v>
      </c>
      <c r="T136" s="6" t="s">
        <v>43</v>
      </c>
      <c r="U136" s="6" t="s">
        <v>60</v>
      </c>
      <c r="V136" s="6" t="s">
        <v>61</v>
      </c>
      <c r="W136" s="6" t="s">
        <v>1020</v>
      </c>
      <c r="Y136" s="6" t="s">
        <v>1021</v>
      </c>
      <c r="Z136" s="6" t="s">
        <v>1022</v>
      </c>
      <c r="AA136" s="6" t="s">
        <v>1023</v>
      </c>
      <c r="AC136" s="6">
        <v>17.95</v>
      </c>
      <c r="AF136" s="6" t="s">
        <v>42</v>
      </c>
      <c r="AI136" s="6" t="str">
        <f>HYPERLINK("https://doi.org/10.4159/9780674988590")</f>
        <v>https://doi.org/10.4159/9780674988590</v>
      </c>
      <c r="AK136" s="6" t="s">
        <v>49</v>
      </c>
    </row>
    <row r="137" spans="1:37" s="6" customFormat="1" x14ac:dyDescent="0.3">
      <c r="A137" s="6">
        <v>588828</v>
      </c>
      <c r="B137" s="7">
        <v>9780520970786</v>
      </c>
      <c r="C137" s="7"/>
      <c r="D137" s="7"/>
      <c r="F137" s="6" t="s">
        <v>1024</v>
      </c>
      <c r="G137" s="6" t="s">
        <v>1025</v>
      </c>
      <c r="I137" s="6" t="s">
        <v>1026</v>
      </c>
      <c r="J137" s="6">
        <v>1</v>
      </c>
      <c r="M137" s="6" t="s">
        <v>59</v>
      </c>
      <c r="N137" s="8">
        <v>44040</v>
      </c>
      <c r="O137" s="6">
        <v>2020</v>
      </c>
      <c r="P137" s="6">
        <v>360</v>
      </c>
      <c r="R137" s="6">
        <v>10</v>
      </c>
      <c r="T137" s="6" t="s">
        <v>43</v>
      </c>
      <c r="U137" s="6" t="s">
        <v>60</v>
      </c>
      <c r="V137" s="6" t="s">
        <v>61</v>
      </c>
      <c r="W137" s="6" t="s">
        <v>1027</v>
      </c>
      <c r="Y137" s="6" t="s">
        <v>1028</v>
      </c>
      <c r="Z137" s="6" t="s">
        <v>1029</v>
      </c>
      <c r="AB137" s="6" t="s">
        <v>1030</v>
      </c>
      <c r="AC137" s="6">
        <v>495.95</v>
      </c>
      <c r="AF137" s="6" t="s">
        <v>42</v>
      </c>
      <c r="AK137" s="6" t="s">
        <v>49</v>
      </c>
    </row>
    <row r="138" spans="1:37" s="6" customFormat="1" x14ac:dyDescent="0.3">
      <c r="A138" s="6">
        <v>591388</v>
      </c>
      <c r="B138" s="7">
        <v>9780231552226</v>
      </c>
      <c r="C138" s="7"/>
      <c r="D138" s="7"/>
      <c r="F138" s="6" t="s">
        <v>1031</v>
      </c>
      <c r="G138" s="6" t="s">
        <v>1032</v>
      </c>
      <c r="H138" s="6" t="s">
        <v>1033</v>
      </c>
      <c r="J138" s="6">
        <v>1</v>
      </c>
      <c r="M138" s="6" t="s">
        <v>268</v>
      </c>
      <c r="N138" s="8">
        <v>44175</v>
      </c>
      <c r="O138" s="6">
        <v>2020</v>
      </c>
      <c r="R138" s="6">
        <v>10</v>
      </c>
      <c r="T138" s="6" t="s">
        <v>43</v>
      </c>
      <c r="U138" s="6" t="s">
        <v>87</v>
      </c>
      <c r="V138" s="6" t="s">
        <v>269</v>
      </c>
      <c r="W138" s="6" t="s">
        <v>1034</v>
      </c>
      <c r="Y138" s="6" t="s">
        <v>1035</v>
      </c>
      <c r="Z138" s="6" t="s">
        <v>1036</v>
      </c>
      <c r="AA138" s="6" t="s">
        <v>1037</v>
      </c>
      <c r="AB138" s="6" t="s">
        <v>1038</v>
      </c>
      <c r="AC138" s="6">
        <v>30.95</v>
      </c>
      <c r="AF138" s="6" t="s">
        <v>42</v>
      </c>
      <c r="AI138" s="6" t="str">
        <f>HYPERLINK("https://doi.org/10.7312/schl19754")</f>
        <v>https://doi.org/10.7312/schl19754</v>
      </c>
      <c r="AK138" s="6" t="s">
        <v>49</v>
      </c>
    </row>
    <row r="139" spans="1:37" s="6" customFormat="1" x14ac:dyDescent="0.3">
      <c r="A139" s="6">
        <v>508531</v>
      </c>
      <c r="B139" s="7">
        <v>9781400853465</v>
      </c>
      <c r="C139" s="7"/>
      <c r="D139" s="7"/>
      <c r="F139" s="6" t="s">
        <v>1039</v>
      </c>
      <c r="H139" s="6" t="s">
        <v>1040</v>
      </c>
      <c r="J139" s="6">
        <v>1</v>
      </c>
      <c r="K139" s="6" t="s">
        <v>278</v>
      </c>
      <c r="L139" s="9" t="s">
        <v>1041</v>
      </c>
      <c r="M139" s="6" t="s">
        <v>41</v>
      </c>
      <c r="N139" s="8">
        <v>41834</v>
      </c>
      <c r="O139" s="6">
        <v>1971</v>
      </c>
      <c r="P139" s="6">
        <v>576</v>
      </c>
      <c r="R139" s="6">
        <v>10</v>
      </c>
      <c r="T139" s="6" t="s">
        <v>43</v>
      </c>
      <c r="U139" s="6" t="s">
        <v>106</v>
      </c>
      <c r="V139" s="6" t="s">
        <v>107</v>
      </c>
      <c r="W139" s="6" t="s">
        <v>280</v>
      </c>
      <c r="Y139" s="6" t="s">
        <v>1042</v>
      </c>
      <c r="AC139" s="6">
        <v>450</v>
      </c>
      <c r="AF139" s="6" t="s">
        <v>42</v>
      </c>
      <c r="AI139" s="6" t="str">
        <f>HYPERLINK("https://doi.org/10.1515/9781400853465")</f>
        <v>https://doi.org/10.1515/9781400853465</v>
      </c>
      <c r="AK139" s="6" t="s">
        <v>49</v>
      </c>
    </row>
    <row r="140" spans="1:37" s="6" customFormat="1" x14ac:dyDescent="0.3">
      <c r="A140" s="6">
        <v>563078</v>
      </c>
      <c r="B140" s="7">
        <v>9781400874064</v>
      </c>
      <c r="C140" s="7"/>
      <c r="D140" s="7"/>
      <c r="F140" s="6" t="s">
        <v>1043</v>
      </c>
      <c r="I140" s="6" t="s">
        <v>1044</v>
      </c>
      <c r="J140" s="6">
        <v>1</v>
      </c>
      <c r="M140" s="6" t="s">
        <v>41</v>
      </c>
      <c r="N140" s="8">
        <v>42381</v>
      </c>
      <c r="O140" s="6">
        <v>2016</v>
      </c>
      <c r="P140" s="6">
        <v>552</v>
      </c>
      <c r="R140" s="6">
        <v>10</v>
      </c>
      <c r="T140" s="6" t="s">
        <v>43</v>
      </c>
      <c r="U140" s="6" t="s">
        <v>87</v>
      </c>
      <c r="V140" s="6" t="s">
        <v>500</v>
      </c>
      <c r="W140" s="6" t="s">
        <v>1045</v>
      </c>
      <c r="Y140" s="6" t="s">
        <v>1046</v>
      </c>
      <c r="AA140" s="6" t="s">
        <v>1047</v>
      </c>
      <c r="AB140" s="6" t="s">
        <v>1048</v>
      </c>
      <c r="AC140" s="6">
        <v>91.95</v>
      </c>
      <c r="AF140" s="6" t="s">
        <v>42</v>
      </c>
      <c r="AI140" s="6" t="str">
        <f>HYPERLINK("https://doi.org/10.1515/9781400874064")</f>
        <v>https://doi.org/10.1515/9781400874064</v>
      </c>
      <c r="AK140" s="6" t="s">
        <v>49</v>
      </c>
    </row>
    <row r="141" spans="1:37" s="6" customFormat="1" x14ac:dyDescent="0.3">
      <c r="A141" s="6">
        <v>516725</v>
      </c>
      <c r="B141" s="7">
        <v>9781400866236</v>
      </c>
      <c r="C141" s="7"/>
      <c r="D141" s="7"/>
      <c r="F141" s="6" t="s">
        <v>1049</v>
      </c>
      <c r="G141" s="6" t="s">
        <v>1050</v>
      </c>
      <c r="H141" s="6" t="s">
        <v>1051</v>
      </c>
      <c r="J141" s="6">
        <v>1</v>
      </c>
      <c r="M141" s="6" t="s">
        <v>41</v>
      </c>
      <c r="N141" s="8">
        <v>42150</v>
      </c>
      <c r="O141" s="6">
        <v>2015</v>
      </c>
      <c r="P141" s="6">
        <v>328</v>
      </c>
      <c r="R141" s="6">
        <v>10</v>
      </c>
      <c r="T141" s="6" t="s">
        <v>43</v>
      </c>
      <c r="U141" s="6" t="s">
        <v>106</v>
      </c>
      <c r="V141" s="6" t="s">
        <v>182</v>
      </c>
      <c r="W141" s="6" t="s">
        <v>1052</v>
      </c>
      <c r="Y141" s="6" t="s">
        <v>1053</v>
      </c>
      <c r="AA141" s="6" t="s">
        <v>1054</v>
      </c>
      <c r="AB141" s="6" t="s">
        <v>1055</v>
      </c>
      <c r="AC141" s="6">
        <v>111</v>
      </c>
      <c r="AF141" s="6" t="s">
        <v>42</v>
      </c>
      <c r="AI141" s="6" t="str">
        <f>HYPERLINK("https://doi.org/10.1515/9781400866236")</f>
        <v>https://doi.org/10.1515/9781400866236</v>
      </c>
      <c r="AK141" s="6" t="s">
        <v>49</v>
      </c>
    </row>
    <row r="142" spans="1:37" s="6" customFormat="1" x14ac:dyDescent="0.3">
      <c r="A142" s="6">
        <v>557374</v>
      </c>
      <c r="B142" s="7">
        <v>9780520971172</v>
      </c>
      <c r="C142" s="7"/>
      <c r="D142" s="7"/>
      <c r="F142" s="6" t="s">
        <v>1056</v>
      </c>
      <c r="G142" s="6" t="s">
        <v>1057</v>
      </c>
      <c r="H142" s="6" t="s">
        <v>1058</v>
      </c>
      <c r="J142" s="6">
        <v>1</v>
      </c>
      <c r="M142" s="6" t="s">
        <v>59</v>
      </c>
      <c r="N142" s="8">
        <v>43473</v>
      </c>
      <c r="O142" s="6">
        <v>2019</v>
      </c>
      <c r="P142" s="6">
        <v>328</v>
      </c>
      <c r="R142" s="6">
        <v>10</v>
      </c>
      <c r="T142" s="6" t="s">
        <v>43</v>
      </c>
      <c r="U142" s="6" t="s">
        <v>87</v>
      </c>
      <c r="V142" s="6" t="s">
        <v>220</v>
      </c>
      <c r="W142" s="6" t="s">
        <v>1059</v>
      </c>
      <c r="Y142" s="6" t="s">
        <v>1060</v>
      </c>
      <c r="Z142" s="6" t="s">
        <v>1061</v>
      </c>
      <c r="AB142" s="6" t="s">
        <v>1062</v>
      </c>
      <c r="AC142" s="6">
        <v>159.94999999999999</v>
      </c>
      <c r="AF142" s="6" t="s">
        <v>42</v>
      </c>
      <c r="AI142" s="6" t="str">
        <f>HYPERLINK("https://doi.org/10.1525/9780520971172")</f>
        <v>https://doi.org/10.1525/9780520971172</v>
      </c>
      <c r="AK142" s="6" t="s">
        <v>49</v>
      </c>
    </row>
    <row r="143" spans="1:37" s="6" customFormat="1" x14ac:dyDescent="0.3">
      <c r="A143" s="6">
        <v>591414</v>
      </c>
      <c r="B143" s="7">
        <v>9780231545709</v>
      </c>
      <c r="C143" s="7"/>
      <c r="D143" s="7"/>
      <c r="F143" s="6" t="s">
        <v>1063</v>
      </c>
      <c r="G143" s="6" t="s">
        <v>1064</v>
      </c>
      <c r="H143" s="6" t="s">
        <v>1065</v>
      </c>
      <c r="J143" s="6">
        <v>1</v>
      </c>
      <c r="K143" s="6" t="s">
        <v>954</v>
      </c>
      <c r="M143" s="6" t="s">
        <v>268</v>
      </c>
      <c r="N143" s="8">
        <v>44225</v>
      </c>
      <c r="O143" s="6">
        <v>2021</v>
      </c>
      <c r="R143" s="6">
        <v>10</v>
      </c>
      <c r="T143" s="6" t="s">
        <v>43</v>
      </c>
      <c r="U143" s="6" t="s">
        <v>87</v>
      </c>
      <c r="V143" s="6" t="s">
        <v>269</v>
      </c>
      <c r="W143" s="6" t="s">
        <v>1066</v>
      </c>
      <c r="Y143" s="6" t="s">
        <v>1067</v>
      </c>
      <c r="Z143" s="6" t="s">
        <v>1068</v>
      </c>
      <c r="AA143" s="6" t="s">
        <v>1069</v>
      </c>
      <c r="AB143" s="6" t="s">
        <v>1070</v>
      </c>
      <c r="AC143" s="6">
        <v>30.95</v>
      </c>
      <c r="AF143" s="6" t="s">
        <v>42</v>
      </c>
      <c r="AI143" s="6" t="str">
        <f>HYPERLINK("https://doi.org/10.7312/hami18484")</f>
        <v>https://doi.org/10.7312/hami18484</v>
      </c>
      <c r="AK143" s="6" t="s">
        <v>49</v>
      </c>
    </row>
    <row r="144" spans="1:37" s="6" customFormat="1" x14ac:dyDescent="0.3">
      <c r="A144" s="6">
        <v>584086</v>
      </c>
      <c r="B144" s="7">
        <v>9780691213873</v>
      </c>
      <c r="C144" s="7"/>
      <c r="D144" s="7"/>
      <c r="F144" s="6" t="s">
        <v>1071</v>
      </c>
      <c r="I144" s="6" t="s">
        <v>1072</v>
      </c>
      <c r="J144" s="6">
        <v>1</v>
      </c>
      <c r="M144" s="6" t="s">
        <v>41</v>
      </c>
      <c r="N144" s="8">
        <v>43998</v>
      </c>
      <c r="O144" s="6">
        <v>1984</v>
      </c>
      <c r="P144" s="6">
        <v>560</v>
      </c>
      <c r="R144" s="6">
        <v>10</v>
      </c>
      <c r="T144" s="6" t="s">
        <v>43</v>
      </c>
      <c r="U144" s="6" t="s">
        <v>87</v>
      </c>
      <c r="V144" s="6" t="s">
        <v>269</v>
      </c>
      <c r="W144" s="6" t="s">
        <v>1073</v>
      </c>
      <c r="Y144" s="6" t="s">
        <v>1074</v>
      </c>
      <c r="AA144" s="6" t="s">
        <v>1075</v>
      </c>
      <c r="AC144" s="6">
        <v>315</v>
      </c>
      <c r="AF144" s="6" t="s">
        <v>42</v>
      </c>
      <c r="AI144" s="6" t="str">
        <f>HYPERLINK("https://doi.org/10.1515/9780691213873")</f>
        <v>https://doi.org/10.1515/9780691213873</v>
      </c>
      <c r="AK144" s="6" t="s">
        <v>49</v>
      </c>
    </row>
    <row r="145" spans="1:37" s="6" customFormat="1" x14ac:dyDescent="0.3">
      <c r="A145" s="6">
        <v>572284</v>
      </c>
      <c r="B145" s="7">
        <v>9780300222210</v>
      </c>
      <c r="C145" s="7"/>
      <c r="D145" s="7"/>
      <c r="F145" s="6" t="s">
        <v>1076</v>
      </c>
      <c r="H145" s="6" t="s">
        <v>1077</v>
      </c>
      <c r="J145" s="6">
        <v>1</v>
      </c>
      <c r="M145" s="6" t="s">
        <v>134</v>
      </c>
      <c r="N145" s="8">
        <v>42703</v>
      </c>
      <c r="O145" s="6">
        <v>2016</v>
      </c>
      <c r="P145" s="6">
        <v>352</v>
      </c>
      <c r="R145" s="6">
        <v>10</v>
      </c>
      <c r="T145" s="6" t="s">
        <v>43</v>
      </c>
      <c r="U145" s="6" t="s">
        <v>106</v>
      </c>
      <c r="V145" s="6" t="s">
        <v>182</v>
      </c>
      <c r="W145" s="6" t="s">
        <v>1078</v>
      </c>
      <c r="Y145" s="6" t="s">
        <v>1079</v>
      </c>
      <c r="AB145" s="6" t="s">
        <v>1080</v>
      </c>
      <c r="AC145" s="6">
        <v>68.95</v>
      </c>
      <c r="AF145" s="6" t="s">
        <v>42</v>
      </c>
      <c r="AI145" s="6" t="str">
        <f>HYPERLINK("https://doi.org/10.12987/9780300222210")</f>
        <v>https://doi.org/10.12987/9780300222210</v>
      </c>
      <c r="AK145" s="6" t="s">
        <v>49</v>
      </c>
    </row>
    <row r="146" spans="1:37" s="6" customFormat="1" x14ac:dyDescent="0.3">
      <c r="A146" s="6">
        <v>576264</v>
      </c>
      <c r="B146" s="7">
        <v>9780231550338</v>
      </c>
      <c r="C146" s="7"/>
      <c r="D146" s="7"/>
      <c r="F146" s="6" t="s">
        <v>1081</v>
      </c>
      <c r="G146" s="6" t="s">
        <v>1082</v>
      </c>
      <c r="H146" s="6" t="s">
        <v>1083</v>
      </c>
      <c r="J146" s="6">
        <v>1</v>
      </c>
      <c r="K146" s="6" t="s">
        <v>954</v>
      </c>
      <c r="M146" s="6" t="s">
        <v>268</v>
      </c>
      <c r="N146" s="8">
        <v>43941</v>
      </c>
      <c r="O146" s="6">
        <v>2020</v>
      </c>
      <c r="R146" s="6">
        <v>10</v>
      </c>
      <c r="T146" s="6" t="s">
        <v>43</v>
      </c>
      <c r="U146" s="6" t="s">
        <v>87</v>
      </c>
      <c r="V146" s="6" t="s">
        <v>269</v>
      </c>
      <c r="W146" s="6" t="s">
        <v>1084</v>
      </c>
      <c r="Y146" s="6" t="s">
        <v>1085</v>
      </c>
      <c r="Z146" s="6" t="s">
        <v>1086</v>
      </c>
      <c r="AA146" s="6" t="s">
        <v>1087</v>
      </c>
      <c r="AB146" s="6" t="s">
        <v>1088</v>
      </c>
      <c r="AC146" s="6">
        <v>56.95</v>
      </c>
      <c r="AF146" s="6" t="s">
        <v>42</v>
      </c>
      <c r="AI146" s="6" t="str">
        <f>HYPERLINK("https://doi.org/10.7312/lean19348")</f>
        <v>https://doi.org/10.7312/lean19348</v>
      </c>
      <c r="AK146" s="6" t="s">
        <v>49</v>
      </c>
    </row>
    <row r="147" spans="1:37" s="6" customFormat="1" x14ac:dyDescent="0.3">
      <c r="A147" s="6">
        <v>605057</v>
      </c>
      <c r="B147" s="7">
        <v>9780674259836</v>
      </c>
      <c r="C147" s="7"/>
      <c r="D147" s="7"/>
      <c r="F147" s="6" t="s">
        <v>1089</v>
      </c>
      <c r="G147" s="6" t="s">
        <v>1090</v>
      </c>
      <c r="H147" s="6" t="s">
        <v>1091</v>
      </c>
      <c r="J147" s="6">
        <v>1</v>
      </c>
      <c r="M147" s="6" t="s">
        <v>69</v>
      </c>
      <c r="N147" s="8">
        <v>44278</v>
      </c>
      <c r="O147" s="6">
        <v>2021</v>
      </c>
      <c r="P147" s="6">
        <v>352</v>
      </c>
      <c r="R147" s="6">
        <v>10</v>
      </c>
      <c r="T147" s="6" t="s">
        <v>43</v>
      </c>
      <c r="U147" s="6" t="s">
        <v>60</v>
      </c>
      <c r="V147" s="6" t="s">
        <v>61</v>
      </c>
      <c r="W147" s="6" t="s">
        <v>1092</v>
      </c>
      <c r="Y147" s="6" t="s">
        <v>1093</v>
      </c>
      <c r="Z147" s="6" t="s">
        <v>1094</v>
      </c>
      <c r="AA147" s="6" t="s">
        <v>1095</v>
      </c>
      <c r="AC147" s="6">
        <v>66</v>
      </c>
      <c r="AF147" s="6" t="s">
        <v>42</v>
      </c>
      <c r="AI147" s="6" t="str">
        <f>HYPERLINK("https://doi.org/10.4159/9780674259836?locatt=mode:legacy")</f>
        <v>https://doi.org/10.4159/9780674259836?locatt=mode:legacy</v>
      </c>
      <c r="AK147" s="6" t="s">
        <v>49</v>
      </c>
    </row>
    <row r="148" spans="1:37" s="6" customFormat="1" x14ac:dyDescent="0.3">
      <c r="A148" s="6">
        <v>547809</v>
      </c>
      <c r="B148" s="7">
        <v>9780231895316</v>
      </c>
      <c r="C148" s="7"/>
      <c r="D148" s="7"/>
      <c r="F148" s="6" t="s">
        <v>1096</v>
      </c>
      <c r="H148" s="6" t="s">
        <v>1097</v>
      </c>
      <c r="J148" s="6">
        <v>1</v>
      </c>
      <c r="M148" s="6" t="s">
        <v>268</v>
      </c>
      <c r="N148" s="8">
        <v>22342</v>
      </c>
      <c r="O148" s="6">
        <v>1961</v>
      </c>
      <c r="P148" s="6">
        <v>370</v>
      </c>
      <c r="R148" s="6">
        <v>10</v>
      </c>
      <c r="T148" s="6" t="s">
        <v>43</v>
      </c>
      <c r="U148" s="6" t="s">
        <v>87</v>
      </c>
      <c r="V148" s="6" t="s">
        <v>672</v>
      </c>
      <c r="W148" s="6" t="s">
        <v>1098</v>
      </c>
      <c r="Y148" s="6" t="s">
        <v>1099</v>
      </c>
      <c r="AC148" s="6">
        <v>86.99</v>
      </c>
      <c r="AF148" s="6" t="s">
        <v>42</v>
      </c>
      <c r="AI148" s="6" t="str">
        <f>HYPERLINK("https://doi.org/10.7312/will93760")</f>
        <v>https://doi.org/10.7312/will93760</v>
      </c>
      <c r="AK148" s="6" t="s">
        <v>49</v>
      </c>
    </row>
    <row r="149" spans="1:37" s="6" customFormat="1" x14ac:dyDescent="0.3">
      <c r="A149" s="6">
        <v>510662</v>
      </c>
      <c r="B149" s="7">
        <v>9780812290349</v>
      </c>
      <c r="C149" s="7"/>
      <c r="D149" s="7"/>
      <c r="F149" s="6" t="s">
        <v>1100</v>
      </c>
      <c r="G149" s="6" t="s">
        <v>1101</v>
      </c>
      <c r="H149" s="6" t="s">
        <v>1102</v>
      </c>
      <c r="J149" s="6">
        <v>1</v>
      </c>
      <c r="K149" s="6" t="s">
        <v>1103</v>
      </c>
      <c r="M149" s="6" t="s">
        <v>142</v>
      </c>
      <c r="N149" s="8">
        <v>42025</v>
      </c>
      <c r="O149" s="6">
        <v>2015</v>
      </c>
      <c r="P149" s="6">
        <v>448</v>
      </c>
      <c r="R149" s="6">
        <v>10</v>
      </c>
      <c r="T149" s="6" t="s">
        <v>43</v>
      </c>
      <c r="U149" s="6" t="s">
        <v>106</v>
      </c>
      <c r="V149" s="6" t="s">
        <v>517</v>
      </c>
      <c r="W149" s="6" t="s">
        <v>1104</v>
      </c>
      <c r="Y149" s="6" t="s">
        <v>1105</v>
      </c>
      <c r="Z149" s="6" t="s">
        <v>1106</v>
      </c>
      <c r="AA149" s="6" t="s">
        <v>1107</v>
      </c>
      <c r="AB149" s="6" t="s">
        <v>1108</v>
      </c>
      <c r="AC149" s="6">
        <v>58.95</v>
      </c>
      <c r="AF149" s="6" t="s">
        <v>42</v>
      </c>
      <c r="AI149" s="6" t="str">
        <f>HYPERLINK("https://doi.org/10.9783/9780812290349")</f>
        <v>https://doi.org/10.9783/9780812290349</v>
      </c>
      <c r="AK149" s="6" t="s">
        <v>49</v>
      </c>
    </row>
    <row r="150" spans="1:37" s="6" customFormat="1" x14ac:dyDescent="0.3">
      <c r="A150" s="6">
        <v>341575</v>
      </c>
      <c r="B150" s="7">
        <v>9783110351637</v>
      </c>
      <c r="C150" s="7">
        <v>9783110351606</v>
      </c>
      <c r="D150" s="7">
        <v>9783110607727</v>
      </c>
      <c r="F150" s="6" t="s">
        <v>1109</v>
      </c>
      <c r="I150" s="6" t="s">
        <v>1110</v>
      </c>
      <c r="J150" s="6">
        <v>1</v>
      </c>
      <c r="K150" s="6" t="s">
        <v>583</v>
      </c>
      <c r="L150" s="9" t="s">
        <v>1111</v>
      </c>
      <c r="M150" s="6" t="s">
        <v>419</v>
      </c>
      <c r="N150" s="8">
        <v>42667</v>
      </c>
      <c r="O150" s="6">
        <v>2016</v>
      </c>
      <c r="P150" s="6">
        <v>1304</v>
      </c>
      <c r="T150" s="6" t="s">
        <v>43</v>
      </c>
      <c r="U150" s="6" t="s">
        <v>60</v>
      </c>
      <c r="V150" s="6" t="s">
        <v>1112</v>
      </c>
      <c r="W150" s="6" t="s">
        <v>1113</v>
      </c>
      <c r="Y150" s="6" t="s">
        <v>1114</v>
      </c>
      <c r="AA150" s="6" t="s">
        <v>1115</v>
      </c>
      <c r="AB150" s="6" t="s">
        <v>1116</v>
      </c>
      <c r="AC150" s="6">
        <v>249</v>
      </c>
      <c r="AD150" s="6">
        <v>194.95</v>
      </c>
      <c r="AE150" s="6">
        <v>69.95</v>
      </c>
      <c r="AF150" s="6" t="s">
        <v>42</v>
      </c>
      <c r="AG150" s="6" t="s">
        <v>42</v>
      </c>
      <c r="AH150" s="6" t="s">
        <v>42</v>
      </c>
      <c r="AI150" s="6" t="str">
        <f>HYPERLINK("https://doi.org/10.1515/9783110351637")</f>
        <v>https://doi.org/10.1515/9783110351637</v>
      </c>
      <c r="AK150" s="6" t="s">
        <v>49</v>
      </c>
    </row>
    <row r="151" spans="1:37" s="6" customFormat="1" x14ac:dyDescent="0.3">
      <c r="A151" s="6">
        <v>509915</v>
      </c>
      <c r="B151" s="7">
        <v>9780812208313</v>
      </c>
      <c r="C151" s="7"/>
      <c r="D151" s="7"/>
      <c r="F151" s="6" t="s">
        <v>1117</v>
      </c>
      <c r="G151" s="6" t="s">
        <v>1118</v>
      </c>
      <c r="H151" s="6" t="s">
        <v>1119</v>
      </c>
      <c r="J151" s="6">
        <v>1</v>
      </c>
      <c r="K151" s="6" t="s">
        <v>1003</v>
      </c>
      <c r="M151" s="6" t="s">
        <v>142</v>
      </c>
      <c r="N151" s="8">
        <v>41422</v>
      </c>
      <c r="O151" s="6">
        <v>2013</v>
      </c>
      <c r="P151" s="6">
        <v>336</v>
      </c>
      <c r="R151" s="6">
        <v>10</v>
      </c>
      <c r="T151" s="6" t="s">
        <v>43</v>
      </c>
      <c r="U151" s="6" t="s">
        <v>60</v>
      </c>
      <c r="V151" s="6" t="s">
        <v>61</v>
      </c>
      <c r="W151" s="6" t="s">
        <v>1120</v>
      </c>
      <c r="Y151" s="6" t="s">
        <v>1121</v>
      </c>
      <c r="Z151" s="6" t="s">
        <v>1122</v>
      </c>
      <c r="AA151" s="6" t="s">
        <v>1123</v>
      </c>
      <c r="AB151" s="6" t="s">
        <v>1124</v>
      </c>
      <c r="AC151" s="6">
        <v>44.95</v>
      </c>
      <c r="AF151" s="6" t="s">
        <v>42</v>
      </c>
      <c r="AI151" s="6" t="str">
        <f>HYPERLINK("https://doi.org/10.9783/9780812208313")</f>
        <v>https://doi.org/10.9783/9780812208313</v>
      </c>
      <c r="AK151" s="6" t="s">
        <v>49</v>
      </c>
    </row>
    <row r="152" spans="1:37" s="6" customFormat="1" x14ac:dyDescent="0.3">
      <c r="A152" s="6">
        <v>529524</v>
      </c>
      <c r="B152" s="7">
        <v>9780674977358</v>
      </c>
      <c r="C152" s="7"/>
      <c r="D152" s="7"/>
      <c r="F152" s="6" t="s">
        <v>1125</v>
      </c>
      <c r="H152" s="6" t="s">
        <v>1126</v>
      </c>
      <c r="J152" s="6">
        <v>1</v>
      </c>
      <c r="M152" s="6" t="s">
        <v>69</v>
      </c>
      <c r="N152" s="8">
        <v>42821</v>
      </c>
      <c r="O152" s="6">
        <v>2017</v>
      </c>
      <c r="P152" s="6">
        <v>400</v>
      </c>
      <c r="R152" s="6">
        <v>10</v>
      </c>
      <c r="T152" s="6" t="s">
        <v>43</v>
      </c>
      <c r="U152" s="6" t="s">
        <v>44</v>
      </c>
      <c r="V152" s="6" t="s">
        <v>44</v>
      </c>
      <c r="W152" s="6" t="s">
        <v>1127</v>
      </c>
      <c r="Y152" s="6" t="s">
        <v>1128</v>
      </c>
      <c r="Z152" s="6" t="s">
        <v>1129</v>
      </c>
      <c r="AA152" s="6" t="s">
        <v>1130</v>
      </c>
      <c r="AC152" s="6">
        <v>94</v>
      </c>
      <c r="AF152" s="6" t="s">
        <v>42</v>
      </c>
      <c r="AI152" s="6" t="str">
        <f>HYPERLINK("https://doi.org/10.4159/9780674977358")</f>
        <v>https://doi.org/10.4159/9780674977358</v>
      </c>
      <c r="AK152" s="6" t="s">
        <v>49</v>
      </c>
    </row>
    <row r="153" spans="1:37" s="6" customFormat="1" x14ac:dyDescent="0.3">
      <c r="A153" s="6">
        <v>598380</v>
      </c>
      <c r="B153" s="7">
        <v>9780691220482</v>
      </c>
      <c r="C153" s="7"/>
      <c r="D153" s="7"/>
      <c r="F153" s="6" t="s">
        <v>1131</v>
      </c>
      <c r="G153" s="6" t="s">
        <v>1132</v>
      </c>
      <c r="H153" s="6" t="s">
        <v>1133</v>
      </c>
      <c r="J153" s="6">
        <v>1</v>
      </c>
      <c r="K153" s="6" t="s">
        <v>1134</v>
      </c>
      <c r="L153" s="9" t="s">
        <v>1135</v>
      </c>
      <c r="M153" s="6" t="s">
        <v>41</v>
      </c>
      <c r="N153" s="8">
        <v>44334</v>
      </c>
      <c r="O153" s="6">
        <v>2021</v>
      </c>
      <c r="P153" s="6">
        <v>376</v>
      </c>
      <c r="R153" s="6">
        <v>10</v>
      </c>
      <c r="T153" s="6" t="s">
        <v>43</v>
      </c>
      <c r="U153" s="6" t="s">
        <v>87</v>
      </c>
      <c r="V153" s="6" t="s">
        <v>269</v>
      </c>
      <c r="W153" s="6" t="s">
        <v>1136</v>
      </c>
      <c r="Y153" s="6" t="s">
        <v>1137</v>
      </c>
      <c r="AA153" s="6" t="s">
        <v>1138</v>
      </c>
      <c r="AB153" s="6" t="s">
        <v>1139</v>
      </c>
      <c r="AC153" s="6">
        <v>67.95</v>
      </c>
      <c r="AF153" s="6" t="s">
        <v>42</v>
      </c>
      <c r="AI153" s="6" t="str">
        <f>HYPERLINK("https://doi.org/10.1515/9780691220482?locatt=mode:legacy")</f>
        <v>https://doi.org/10.1515/9780691220482?locatt=mode:legacy</v>
      </c>
      <c r="AK153" s="6" t="s">
        <v>49</v>
      </c>
    </row>
    <row r="154" spans="1:37" s="6" customFormat="1" x14ac:dyDescent="0.3">
      <c r="A154" s="6">
        <v>320884</v>
      </c>
      <c r="B154" s="7">
        <v>9780674283404</v>
      </c>
      <c r="C154" s="7">
        <v>9780674283398</v>
      </c>
      <c r="D154" s="7"/>
      <c r="F154" s="6" t="s">
        <v>1140</v>
      </c>
      <c r="G154" s="6" t="s">
        <v>1141</v>
      </c>
      <c r="H154" s="6" t="s">
        <v>1142</v>
      </c>
      <c r="J154" s="6">
        <v>1</v>
      </c>
      <c r="K154" s="6" t="s">
        <v>308</v>
      </c>
      <c r="L154" s="9" t="s">
        <v>1143</v>
      </c>
      <c r="M154" s="6" t="s">
        <v>69</v>
      </c>
      <c r="N154" s="8">
        <v>41548</v>
      </c>
      <c r="O154" s="6">
        <v>1960</v>
      </c>
      <c r="P154" s="6">
        <v>486</v>
      </c>
      <c r="R154" s="6">
        <v>283.5</v>
      </c>
      <c r="T154" s="6" t="s">
        <v>43</v>
      </c>
      <c r="U154" s="6" t="s">
        <v>87</v>
      </c>
      <c r="V154" s="6" t="s">
        <v>269</v>
      </c>
      <c r="W154" s="6" t="s">
        <v>1144</v>
      </c>
      <c r="AC154" s="6">
        <v>60</v>
      </c>
      <c r="AD154" s="6">
        <v>60</v>
      </c>
      <c r="AF154" s="6" t="s">
        <v>42</v>
      </c>
      <c r="AG154" s="6" t="s">
        <v>42</v>
      </c>
      <c r="AI154" s="6" t="str">
        <f>HYPERLINK("https://doi.org/10.4159/harvard.9780674283404")</f>
        <v>https://doi.org/10.4159/harvard.9780674283404</v>
      </c>
      <c r="AK154" s="6" t="s">
        <v>49</v>
      </c>
    </row>
    <row r="155" spans="1:37" s="6" customFormat="1" x14ac:dyDescent="0.3">
      <c r="A155" s="6">
        <v>565339</v>
      </c>
      <c r="B155" s="7">
        <v>9780674240759</v>
      </c>
      <c r="C155" s="7"/>
      <c r="D155" s="7"/>
      <c r="F155" s="6" t="s">
        <v>1145</v>
      </c>
      <c r="G155" s="6" t="s">
        <v>1146</v>
      </c>
      <c r="H155" s="6" t="s">
        <v>1147</v>
      </c>
      <c r="J155" s="6">
        <v>1</v>
      </c>
      <c r="M155" s="6" t="s">
        <v>69</v>
      </c>
      <c r="N155" s="8">
        <v>43676</v>
      </c>
      <c r="O155" s="6">
        <v>2019</v>
      </c>
      <c r="P155" s="6">
        <v>480</v>
      </c>
      <c r="R155" s="6">
        <v>10</v>
      </c>
      <c r="T155" s="6" t="s">
        <v>43</v>
      </c>
      <c r="U155" s="6" t="s">
        <v>87</v>
      </c>
      <c r="V155" s="6" t="s">
        <v>269</v>
      </c>
      <c r="W155" s="6" t="s">
        <v>1148</v>
      </c>
      <c r="Y155" s="6" t="s">
        <v>1149</v>
      </c>
      <c r="Z155" s="6" t="s">
        <v>1150</v>
      </c>
      <c r="AA155" s="6" t="s">
        <v>1151</v>
      </c>
      <c r="AC155" s="6">
        <v>21.95</v>
      </c>
      <c r="AF155" s="6" t="s">
        <v>42</v>
      </c>
      <c r="AI155" s="6" t="str">
        <f>HYPERLINK("https://doi.org/10.4159/9780674240759")</f>
        <v>https://doi.org/10.4159/9780674240759</v>
      </c>
      <c r="AK155" s="6" t="s">
        <v>49</v>
      </c>
    </row>
    <row r="156" spans="1:37" s="6" customFormat="1" x14ac:dyDescent="0.3">
      <c r="A156" s="6">
        <v>563197</v>
      </c>
      <c r="B156" s="7">
        <v>9781400827893</v>
      </c>
      <c r="C156" s="7"/>
      <c r="D156" s="7"/>
      <c r="F156" s="6" t="s">
        <v>1152</v>
      </c>
      <c r="H156" s="6" t="s">
        <v>912</v>
      </c>
      <c r="J156" s="6">
        <v>1</v>
      </c>
      <c r="K156" s="6" t="s">
        <v>1153</v>
      </c>
      <c r="L156" s="9" t="s">
        <v>1154</v>
      </c>
      <c r="M156" s="6" t="s">
        <v>41</v>
      </c>
      <c r="N156" s="8">
        <v>39914</v>
      </c>
      <c r="O156" s="6">
        <v>2007</v>
      </c>
      <c r="P156" s="6">
        <v>224</v>
      </c>
      <c r="R156" s="6">
        <v>10</v>
      </c>
      <c r="T156" s="6" t="s">
        <v>43</v>
      </c>
      <c r="U156" s="6" t="s">
        <v>87</v>
      </c>
      <c r="V156" s="6" t="s">
        <v>500</v>
      </c>
      <c r="W156" s="6" t="s">
        <v>1155</v>
      </c>
      <c r="Y156" s="6" t="s">
        <v>1156</v>
      </c>
      <c r="AA156" s="6" t="s">
        <v>1157</v>
      </c>
      <c r="AB156" s="6" t="s">
        <v>1158</v>
      </c>
      <c r="AC156" s="6">
        <v>111</v>
      </c>
      <c r="AF156" s="6" t="s">
        <v>42</v>
      </c>
      <c r="AI156" s="6" t="str">
        <f>HYPERLINK("https://doi.org/10.1515/9781400827893")</f>
        <v>https://doi.org/10.1515/9781400827893</v>
      </c>
      <c r="AK156" s="6" t="s">
        <v>49</v>
      </c>
    </row>
    <row r="157" spans="1:37" s="6" customFormat="1" x14ac:dyDescent="0.3">
      <c r="A157" s="6">
        <v>578977</v>
      </c>
      <c r="B157" s="7">
        <v>9781978807150</v>
      </c>
      <c r="C157" s="7"/>
      <c r="D157" s="7"/>
      <c r="F157" s="6" t="s">
        <v>1159</v>
      </c>
      <c r="G157" s="6" t="s">
        <v>1160</v>
      </c>
      <c r="H157" s="6" t="s">
        <v>1161</v>
      </c>
      <c r="J157" s="6">
        <v>1</v>
      </c>
      <c r="M157" s="6" t="s">
        <v>105</v>
      </c>
      <c r="N157" s="8">
        <v>43875</v>
      </c>
      <c r="O157" s="6">
        <v>2020</v>
      </c>
      <c r="P157" s="6">
        <v>728</v>
      </c>
      <c r="R157" s="6">
        <v>10</v>
      </c>
      <c r="T157" s="6" t="s">
        <v>43</v>
      </c>
      <c r="U157" s="6" t="s">
        <v>106</v>
      </c>
      <c r="V157" s="6" t="s">
        <v>107</v>
      </c>
      <c r="W157" s="6" t="s">
        <v>1162</v>
      </c>
      <c r="Y157" s="6" t="s">
        <v>1163</v>
      </c>
      <c r="Z157" s="6" t="s">
        <v>1164</v>
      </c>
      <c r="AA157" s="6" t="s">
        <v>1165</v>
      </c>
      <c r="AB157" s="6" t="s">
        <v>1166</v>
      </c>
      <c r="AC157" s="6">
        <v>266.95</v>
      </c>
      <c r="AF157" s="6" t="s">
        <v>42</v>
      </c>
      <c r="AK157" s="6" t="s">
        <v>49</v>
      </c>
    </row>
    <row r="158" spans="1:37" s="6" customFormat="1" x14ac:dyDescent="0.3">
      <c r="A158" s="6">
        <v>556766</v>
      </c>
      <c r="B158" s="7">
        <v>9780520933101</v>
      </c>
      <c r="C158" s="7"/>
      <c r="D158" s="7"/>
      <c r="F158" s="6" t="s">
        <v>1167</v>
      </c>
      <c r="G158" s="6" t="s">
        <v>1168</v>
      </c>
      <c r="H158" s="6" t="s">
        <v>1169</v>
      </c>
      <c r="J158" s="6">
        <v>1</v>
      </c>
      <c r="M158" s="6" t="s">
        <v>59</v>
      </c>
      <c r="N158" s="8">
        <v>38517</v>
      </c>
      <c r="O158" s="6">
        <v>2005</v>
      </c>
      <c r="P158" s="6">
        <v>560</v>
      </c>
      <c r="R158" s="6">
        <v>10</v>
      </c>
      <c r="T158" s="6" t="s">
        <v>43</v>
      </c>
      <c r="U158" s="6" t="s">
        <v>60</v>
      </c>
      <c r="V158" s="6" t="s">
        <v>61</v>
      </c>
      <c r="W158" s="6" t="s">
        <v>1170</v>
      </c>
      <c r="Y158" s="6" t="s">
        <v>1171</v>
      </c>
      <c r="Z158" s="6" t="s">
        <v>1172</v>
      </c>
      <c r="AB158" s="6" t="s">
        <v>1173</v>
      </c>
      <c r="AC158" s="6">
        <v>443.95</v>
      </c>
      <c r="AF158" s="6" t="s">
        <v>42</v>
      </c>
      <c r="AI158" s="6" t="str">
        <f>HYPERLINK("https://doi.org/10.1525/9780520933101")</f>
        <v>https://doi.org/10.1525/9780520933101</v>
      </c>
      <c r="AK158" s="6" t="s">
        <v>49</v>
      </c>
    </row>
    <row r="159" spans="1:37" s="6" customFormat="1" x14ac:dyDescent="0.3">
      <c r="A159" s="6">
        <v>571789</v>
      </c>
      <c r="B159" s="7">
        <v>9781501749759</v>
      </c>
      <c r="C159" s="7"/>
      <c r="D159" s="7"/>
      <c r="F159" s="6" t="s">
        <v>1174</v>
      </c>
      <c r="G159" s="6" t="s">
        <v>1175</v>
      </c>
      <c r="H159" s="6" t="s">
        <v>1176</v>
      </c>
      <c r="J159" s="6">
        <v>1</v>
      </c>
      <c r="K159" s="6" t="s">
        <v>1177</v>
      </c>
      <c r="M159" s="6" t="s">
        <v>478</v>
      </c>
      <c r="N159" s="8">
        <v>44027</v>
      </c>
      <c r="O159" s="6">
        <v>2021</v>
      </c>
      <c r="P159" s="6">
        <v>280</v>
      </c>
      <c r="Q159" s="6">
        <v>15</v>
      </c>
      <c r="R159" s="6">
        <v>283.5</v>
      </c>
      <c r="T159" s="6" t="s">
        <v>43</v>
      </c>
      <c r="U159" s="6" t="s">
        <v>106</v>
      </c>
      <c r="V159" s="6" t="s">
        <v>396</v>
      </c>
      <c r="W159" s="6" t="s">
        <v>1178</v>
      </c>
      <c r="Y159" s="6" t="s">
        <v>1179</v>
      </c>
      <c r="Z159" s="6" t="s">
        <v>1180</v>
      </c>
      <c r="AA159" s="6" t="s">
        <v>1181</v>
      </c>
      <c r="AB159" s="6" t="s">
        <v>1182</v>
      </c>
      <c r="AC159" s="6">
        <v>130.43</v>
      </c>
      <c r="AF159" s="6" t="s">
        <v>42</v>
      </c>
      <c r="AI159" s="6" t="str">
        <f>HYPERLINK("https://doi.org/10.1515/9781501749759?locatt=mode:legacy")</f>
        <v>https://doi.org/10.1515/9781501749759?locatt=mode:legacy</v>
      </c>
      <c r="AK159" s="6" t="s">
        <v>49</v>
      </c>
    </row>
    <row r="160" spans="1:37" s="6" customFormat="1" x14ac:dyDescent="0.3">
      <c r="A160" s="6">
        <v>551606</v>
      </c>
      <c r="B160" s="7">
        <v>9781501718694</v>
      </c>
      <c r="C160" s="7"/>
      <c r="D160" s="7"/>
      <c r="F160" s="6" t="s">
        <v>1183</v>
      </c>
      <c r="G160" s="6" t="s">
        <v>1184</v>
      </c>
      <c r="I160" s="6" t="s">
        <v>1185</v>
      </c>
      <c r="J160" s="6">
        <v>1</v>
      </c>
      <c r="M160" s="6" t="s">
        <v>478</v>
      </c>
      <c r="N160" s="8">
        <v>43391</v>
      </c>
      <c r="O160" s="6">
        <v>1998</v>
      </c>
      <c r="P160" s="6">
        <v>272</v>
      </c>
      <c r="R160" s="6">
        <v>283.5</v>
      </c>
      <c r="T160" s="6" t="s">
        <v>43</v>
      </c>
      <c r="U160" s="6" t="s">
        <v>106</v>
      </c>
      <c r="V160" s="6" t="s">
        <v>182</v>
      </c>
      <c r="W160" s="6" t="s">
        <v>1186</v>
      </c>
      <c r="Y160" s="6" t="s">
        <v>1187</v>
      </c>
      <c r="AA160" s="6" t="s">
        <v>1188</v>
      </c>
      <c r="AB160" s="6" t="s">
        <v>1189</v>
      </c>
      <c r="AC160" s="6">
        <v>130.94999999999999</v>
      </c>
      <c r="AF160" s="6" t="s">
        <v>42</v>
      </c>
      <c r="AI160" s="6" t="str">
        <f>HYPERLINK("https://doi.org/10.7591/9781501718694")</f>
        <v>https://doi.org/10.7591/9781501718694</v>
      </c>
      <c r="AK160" s="6" t="s">
        <v>49</v>
      </c>
    </row>
    <row r="161" spans="1:37" s="6" customFormat="1" x14ac:dyDescent="0.3">
      <c r="A161" s="6">
        <v>592024</v>
      </c>
      <c r="B161" s="7">
        <v>9780674240490</v>
      </c>
      <c r="C161" s="7"/>
      <c r="D161" s="7"/>
      <c r="F161" s="6" t="s">
        <v>1190</v>
      </c>
      <c r="G161" s="6" t="s">
        <v>1191</v>
      </c>
      <c r="H161" s="6" t="s">
        <v>1192</v>
      </c>
      <c r="J161" s="6">
        <v>1</v>
      </c>
      <c r="M161" s="6" t="s">
        <v>69</v>
      </c>
      <c r="N161" s="8">
        <v>44130</v>
      </c>
      <c r="O161" s="6">
        <v>2019</v>
      </c>
      <c r="P161" s="6">
        <v>330</v>
      </c>
      <c r="R161" s="6">
        <v>10</v>
      </c>
      <c r="T161" s="6" t="s">
        <v>43</v>
      </c>
      <c r="U161" s="6" t="s">
        <v>106</v>
      </c>
      <c r="V161" s="6" t="s">
        <v>126</v>
      </c>
      <c r="W161" s="6" t="s">
        <v>1193</v>
      </c>
      <c r="Y161" s="6" t="s">
        <v>1194</v>
      </c>
      <c r="Z161" s="6" t="s">
        <v>1195</v>
      </c>
      <c r="AA161" s="6" t="s">
        <v>1196</v>
      </c>
      <c r="AC161" s="6">
        <v>30.95</v>
      </c>
      <c r="AF161" s="6" t="s">
        <v>42</v>
      </c>
      <c r="AI161" s="6" t="str">
        <f>HYPERLINK("https://doi.org/10.4159/9780674240490")</f>
        <v>https://doi.org/10.4159/9780674240490</v>
      </c>
      <c r="AK161" s="6" t="s">
        <v>49</v>
      </c>
    </row>
    <row r="162" spans="1:37" s="6" customFormat="1" x14ac:dyDescent="0.3">
      <c r="A162" s="6">
        <v>603349</v>
      </c>
      <c r="B162" s="7">
        <v>9780520972711</v>
      </c>
      <c r="C162" s="7"/>
      <c r="D162" s="7"/>
      <c r="F162" s="6" t="s">
        <v>1197</v>
      </c>
      <c r="G162" s="6" t="s">
        <v>1198</v>
      </c>
      <c r="I162" s="6" t="s">
        <v>1199</v>
      </c>
      <c r="J162" s="6">
        <v>1</v>
      </c>
      <c r="M162" s="6" t="s">
        <v>59</v>
      </c>
      <c r="N162" s="8">
        <v>44502</v>
      </c>
      <c r="O162" s="6">
        <v>2021</v>
      </c>
      <c r="P162" s="6">
        <v>322</v>
      </c>
      <c r="R162" s="6">
        <v>10</v>
      </c>
      <c r="T162" s="6" t="s">
        <v>43</v>
      </c>
      <c r="U162" s="6" t="s">
        <v>60</v>
      </c>
      <c r="V162" s="6" t="s">
        <v>61</v>
      </c>
      <c r="W162" s="6" t="s">
        <v>1200</v>
      </c>
      <c r="Y162" s="6" t="s">
        <v>1201</v>
      </c>
      <c r="Z162" s="6" t="s">
        <v>1202</v>
      </c>
      <c r="AB162" s="6" t="s">
        <v>1203</v>
      </c>
      <c r="AC162" s="6">
        <v>782.95</v>
      </c>
      <c r="AF162" s="6" t="s">
        <v>42</v>
      </c>
      <c r="AI162" s="6" t="str">
        <f>HYPERLINK("https://doi.org/10.1525/9780520972711?locatt=mode:legacy")</f>
        <v>https://doi.org/10.1525/9780520972711?locatt=mode:legacy</v>
      </c>
      <c r="AK162" s="6" t="s">
        <v>49</v>
      </c>
    </row>
    <row r="163" spans="1:37" s="6" customFormat="1" x14ac:dyDescent="0.3">
      <c r="A163" s="6">
        <v>572249</v>
      </c>
      <c r="B163" s="7">
        <v>9780300182170</v>
      </c>
      <c r="C163" s="7"/>
      <c r="D163" s="7"/>
      <c r="F163" s="6" t="s">
        <v>1204</v>
      </c>
      <c r="G163" s="6" t="s">
        <v>1205</v>
      </c>
      <c r="H163" s="6" t="s">
        <v>1206</v>
      </c>
      <c r="J163" s="6">
        <v>1</v>
      </c>
      <c r="K163" s="6" t="s">
        <v>1207</v>
      </c>
      <c r="M163" s="6" t="s">
        <v>134</v>
      </c>
      <c r="N163" s="8">
        <v>42514</v>
      </c>
      <c r="O163" s="6">
        <v>2016</v>
      </c>
      <c r="P163" s="6">
        <v>480</v>
      </c>
      <c r="R163" s="6">
        <v>10</v>
      </c>
      <c r="T163" s="6" t="s">
        <v>43</v>
      </c>
      <c r="U163" s="6" t="s">
        <v>60</v>
      </c>
      <c r="V163" s="6" t="s">
        <v>61</v>
      </c>
      <c r="W163" s="6" t="s">
        <v>1208</v>
      </c>
      <c r="Y163" s="6" t="s">
        <v>1209</v>
      </c>
      <c r="AA163" s="6" t="s">
        <v>1210</v>
      </c>
      <c r="AB163" s="6" t="s">
        <v>1211</v>
      </c>
      <c r="AC163" s="6">
        <v>74.95</v>
      </c>
      <c r="AF163" s="6" t="s">
        <v>42</v>
      </c>
      <c r="AI163" s="6" t="str">
        <f>HYPERLINK("https://doi.org/10.12987/9780300182170")</f>
        <v>https://doi.org/10.12987/9780300182170</v>
      </c>
      <c r="AK163" s="6" t="s">
        <v>49</v>
      </c>
    </row>
    <row r="164" spans="1:37" s="6" customFormat="1" x14ac:dyDescent="0.3">
      <c r="A164" s="6">
        <v>552439</v>
      </c>
      <c r="B164" s="7">
        <v>9780812295597</v>
      </c>
      <c r="C164" s="7"/>
      <c r="D164" s="7"/>
      <c r="F164" s="6" t="s">
        <v>1212</v>
      </c>
      <c r="G164" s="6" t="s">
        <v>1213</v>
      </c>
      <c r="H164" s="6" t="s">
        <v>1214</v>
      </c>
      <c r="J164" s="6">
        <v>1</v>
      </c>
      <c r="K164" s="6" t="s">
        <v>1215</v>
      </c>
      <c r="M164" s="6" t="s">
        <v>142</v>
      </c>
      <c r="N164" s="8">
        <v>43430</v>
      </c>
      <c r="O164" s="6">
        <v>2019</v>
      </c>
      <c r="P164" s="6">
        <v>312</v>
      </c>
      <c r="R164" s="6">
        <v>10</v>
      </c>
      <c r="T164" s="6" t="s">
        <v>43</v>
      </c>
      <c r="U164" s="6" t="s">
        <v>60</v>
      </c>
      <c r="V164" s="6" t="s">
        <v>61</v>
      </c>
      <c r="W164" s="6" t="s">
        <v>1216</v>
      </c>
      <c r="Y164" s="6" t="s">
        <v>1217</v>
      </c>
      <c r="Z164" s="6" t="s">
        <v>1218</v>
      </c>
      <c r="AA164" s="6" t="s">
        <v>1219</v>
      </c>
      <c r="AB164" s="6" t="s">
        <v>1220</v>
      </c>
      <c r="AC164" s="6">
        <v>44.95</v>
      </c>
      <c r="AF164" s="6" t="s">
        <v>42</v>
      </c>
      <c r="AI164" s="6" t="str">
        <f>HYPERLINK("https://doi.org/10.9783/9780812295597")</f>
        <v>https://doi.org/10.9783/9780812295597</v>
      </c>
      <c r="AK164" s="6" t="s">
        <v>49</v>
      </c>
    </row>
    <row r="165" spans="1:37" s="6" customFormat="1" x14ac:dyDescent="0.3">
      <c r="A165" s="6">
        <v>565351</v>
      </c>
      <c r="B165" s="7">
        <v>9781942401636</v>
      </c>
      <c r="C165" s="7"/>
      <c r="D165" s="7"/>
      <c r="F165" s="6" t="s">
        <v>1221</v>
      </c>
      <c r="H165" s="6" t="s">
        <v>1222</v>
      </c>
      <c r="J165" s="6">
        <v>1</v>
      </c>
      <c r="K165" s="6" t="s">
        <v>1223</v>
      </c>
      <c r="M165" s="6" t="s">
        <v>1224</v>
      </c>
      <c r="N165" s="8">
        <v>43404</v>
      </c>
      <c r="O165" s="6">
        <v>2018</v>
      </c>
      <c r="P165" s="6">
        <v>304</v>
      </c>
      <c r="R165" s="6">
        <v>10</v>
      </c>
      <c r="T165" s="6" t="s">
        <v>43</v>
      </c>
      <c r="U165" s="6" t="s">
        <v>106</v>
      </c>
      <c r="V165" s="6" t="s">
        <v>182</v>
      </c>
      <c r="W165" s="6" t="s">
        <v>1225</v>
      </c>
      <c r="Y165" s="6" t="s">
        <v>1226</v>
      </c>
      <c r="Z165" s="6" t="s">
        <v>1227</v>
      </c>
      <c r="AA165" s="6" t="s">
        <v>1228</v>
      </c>
      <c r="AB165" s="6" t="s">
        <v>1229</v>
      </c>
      <c r="AC165" s="6">
        <v>288</v>
      </c>
      <c r="AF165" s="6" t="s">
        <v>42</v>
      </c>
      <c r="AI165" s="6" t="str">
        <f>HYPERLINK("https://doi.org/10.1515/9781942401636")</f>
        <v>https://doi.org/10.1515/9781942401636</v>
      </c>
      <c r="AK165" s="6" t="s">
        <v>49</v>
      </c>
    </row>
    <row r="166" spans="1:37" s="6" customFormat="1" x14ac:dyDescent="0.3">
      <c r="A166" s="6">
        <v>529538</v>
      </c>
      <c r="B166" s="7">
        <v>9780674978812</v>
      </c>
      <c r="C166" s="7"/>
      <c r="D166" s="7"/>
      <c r="F166" s="6" t="s">
        <v>1230</v>
      </c>
      <c r="G166" s="6" t="s">
        <v>1231</v>
      </c>
      <c r="H166" s="6" t="s">
        <v>1232</v>
      </c>
      <c r="J166" s="6">
        <v>1</v>
      </c>
      <c r="M166" s="6" t="s">
        <v>69</v>
      </c>
      <c r="N166" s="8">
        <v>42835</v>
      </c>
      <c r="O166" s="6">
        <v>2017</v>
      </c>
      <c r="P166" s="6">
        <v>384</v>
      </c>
      <c r="R166" s="6">
        <v>10</v>
      </c>
      <c r="T166" s="6" t="s">
        <v>43</v>
      </c>
      <c r="U166" s="6" t="s">
        <v>87</v>
      </c>
      <c r="V166" s="6" t="s">
        <v>300</v>
      </c>
      <c r="W166" s="6" t="s">
        <v>1233</v>
      </c>
      <c r="Y166" s="6" t="s">
        <v>1234</v>
      </c>
      <c r="Z166" s="6" t="s">
        <v>1235</v>
      </c>
      <c r="AA166" s="6" t="s">
        <v>1236</v>
      </c>
      <c r="AC166" s="6">
        <v>82</v>
      </c>
      <c r="AF166" s="6" t="s">
        <v>42</v>
      </c>
      <c r="AI166" s="6" t="str">
        <f>HYPERLINK("https://doi.org/10.4159/9780674978812")</f>
        <v>https://doi.org/10.4159/9780674978812</v>
      </c>
      <c r="AK166" s="6" t="s">
        <v>49</v>
      </c>
    </row>
    <row r="167" spans="1:37" s="6" customFormat="1" x14ac:dyDescent="0.3">
      <c r="A167" s="6">
        <v>496920</v>
      </c>
      <c r="B167" s="7">
        <v>9780674419612</v>
      </c>
      <c r="C167" s="7"/>
      <c r="D167" s="7"/>
      <c r="F167" s="6" t="s">
        <v>1237</v>
      </c>
      <c r="G167" s="6" t="s">
        <v>1238</v>
      </c>
      <c r="H167" s="6" t="s">
        <v>1239</v>
      </c>
      <c r="J167" s="6">
        <v>1</v>
      </c>
      <c r="M167" s="6" t="s">
        <v>69</v>
      </c>
      <c r="N167" s="8">
        <v>41736</v>
      </c>
      <c r="O167" s="6">
        <v>2014</v>
      </c>
      <c r="P167" s="6">
        <v>320</v>
      </c>
      <c r="R167" s="6">
        <v>10</v>
      </c>
      <c r="T167" s="6" t="s">
        <v>43</v>
      </c>
      <c r="U167" s="6" t="s">
        <v>60</v>
      </c>
      <c r="V167" s="6" t="s">
        <v>61</v>
      </c>
      <c r="W167" s="6" t="s">
        <v>1240</v>
      </c>
      <c r="Y167" s="6" t="s">
        <v>1241</v>
      </c>
      <c r="Z167" s="6" t="s">
        <v>1242</v>
      </c>
      <c r="AA167" s="6" t="s">
        <v>1243</v>
      </c>
      <c r="AB167" s="6" t="s">
        <v>1244</v>
      </c>
      <c r="AC167" s="6">
        <v>58</v>
      </c>
      <c r="AF167" s="6" t="s">
        <v>42</v>
      </c>
      <c r="AI167" s="6" t="str">
        <f>HYPERLINK("https://doi.org/10.4159/harvard.9780674419612")</f>
        <v>https://doi.org/10.4159/harvard.9780674419612</v>
      </c>
      <c r="AK167" s="6" t="s">
        <v>49</v>
      </c>
    </row>
    <row r="168" spans="1:37" s="6" customFormat="1" x14ac:dyDescent="0.3">
      <c r="A168" s="6">
        <v>546830</v>
      </c>
      <c r="B168" s="7">
        <v>9780691185989</v>
      </c>
      <c r="C168" s="7"/>
      <c r="D168" s="7"/>
      <c r="F168" s="6" t="s">
        <v>1245</v>
      </c>
      <c r="G168" s="6" t="s">
        <v>1246</v>
      </c>
      <c r="H168" s="6" t="s">
        <v>1247</v>
      </c>
      <c r="J168" s="6">
        <v>1</v>
      </c>
      <c r="K168" s="6" t="s">
        <v>531</v>
      </c>
      <c r="L168" s="9" t="s">
        <v>1248</v>
      </c>
      <c r="M168" s="6" t="s">
        <v>41</v>
      </c>
      <c r="N168" s="8">
        <v>43487</v>
      </c>
      <c r="O168" s="6">
        <v>2019</v>
      </c>
      <c r="P168" s="6">
        <v>312</v>
      </c>
      <c r="Q168" s="6">
        <v>12</v>
      </c>
      <c r="R168" s="6">
        <v>10</v>
      </c>
      <c r="T168" s="6" t="s">
        <v>43</v>
      </c>
      <c r="U168" s="6" t="s">
        <v>106</v>
      </c>
      <c r="V168" s="6" t="s">
        <v>404</v>
      </c>
      <c r="W168" s="6" t="s">
        <v>1249</v>
      </c>
      <c r="Y168" s="6" t="s">
        <v>1250</v>
      </c>
      <c r="AA168" s="6" t="s">
        <v>1251</v>
      </c>
      <c r="AB168" s="6" t="s">
        <v>1252</v>
      </c>
      <c r="AC168" s="6">
        <v>83</v>
      </c>
      <c r="AF168" s="6" t="s">
        <v>42</v>
      </c>
      <c r="AI168" s="6" t="str">
        <f>HYPERLINK("https://doi.org/10.1515/9780691185989")</f>
        <v>https://doi.org/10.1515/9780691185989</v>
      </c>
      <c r="AK168" s="6" t="s">
        <v>49</v>
      </c>
    </row>
    <row r="169" spans="1:37" s="6" customFormat="1" x14ac:dyDescent="0.3">
      <c r="A169" s="6">
        <v>576697</v>
      </c>
      <c r="B169" s="7">
        <v>9783839443750</v>
      </c>
      <c r="C169" s="7"/>
      <c r="D169" s="7"/>
      <c r="F169" s="6" t="s">
        <v>1253</v>
      </c>
      <c r="I169" s="6" t="s">
        <v>1254</v>
      </c>
      <c r="J169" s="6">
        <v>1</v>
      </c>
      <c r="K169" s="6" t="s">
        <v>1255</v>
      </c>
      <c r="L169" s="9" t="s">
        <v>532</v>
      </c>
      <c r="M169" s="6" t="s">
        <v>1256</v>
      </c>
      <c r="N169" s="8">
        <v>43917</v>
      </c>
      <c r="O169" s="6">
        <v>2020</v>
      </c>
      <c r="P169" s="6">
        <v>294</v>
      </c>
      <c r="R169" s="6">
        <v>10</v>
      </c>
      <c r="T169" s="6" t="s">
        <v>43</v>
      </c>
      <c r="U169" s="6" t="s">
        <v>106</v>
      </c>
      <c r="V169" s="6" t="s">
        <v>107</v>
      </c>
      <c r="W169" s="6" t="s">
        <v>280</v>
      </c>
      <c r="Y169" s="6" t="s">
        <v>1257</v>
      </c>
      <c r="AA169" s="6" t="s">
        <v>1258</v>
      </c>
      <c r="AB169" s="6" t="s">
        <v>1259</v>
      </c>
      <c r="AC169" s="6">
        <v>40.49</v>
      </c>
      <c r="AF169" s="6" t="s">
        <v>42</v>
      </c>
      <c r="AI169" s="6" t="str">
        <f>HYPERLINK("https://doi.org/10.1515/9783839443750?locatt=mode:legacy")</f>
        <v>https://doi.org/10.1515/9783839443750?locatt=mode:legacy</v>
      </c>
      <c r="AK169" s="6" t="s">
        <v>49</v>
      </c>
    </row>
    <row r="170" spans="1:37" s="6" customFormat="1" x14ac:dyDescent="0.3">
      <c r="A170" s="6">
        <v>516638</v>
      </c>
      <c r="B170" s="7">
        <v>9781400851904</v>
      </c>
      <c r="C170" s="7"/>
      <c r="D170" s="7"/>
      <c r="F170" s="6" t="s">
        <v>1260</v>
      </c>
      <c r="H170" s="6" t="s">
        <v>1261</v>
      </c>
      <c r="J170" s="6">
        <v>1</v>
      </c>
      <c r="M170" s="6" t="s">
        <v>41</v>
      </c>
      <c r="N170" s="8">
        <v>41889</v>
      </c>
      <c r="O170" s="6">
        <v>2014</v>
      </c>
      <c r="P170" s="6">
        <v>320</v>
      </c>
      <c r="Q170" s="6">
        <v>2</v>
      </c>
      <c r="R170" s="6">
        <v>10</v>
      </c>
      <c r="T170" s="6" t="s">
        <v>43</v>
      </c>
      <c r="U170" s="6" t="s">
        <v>87</v>
      </c>
      <c r="V170" s="6" t="s">
        <v>1262</v>
      </c>
      <c r="W170" s="6" t="s">
        <v>1263</v>
      </c>
      <c r="Y170" s="6" t="s">
        <v>1264</v>
      </c>
      <c r="AA170" s="6" t="s">
        <v>1265</v>
      </c>
      <c r="AB170" s="6" t="s">
        <v>1266</v>
      </c>
      <c r="AC170" s="6">
        <v>78</v>
      </c>
      <c r="AF170" s="6" t="s">
        <v>42</v>
      </c>
      <c r="AI170" s="6" t="str">
        <f>HYPERLINK("https://doi.org/10.1515/9781400851904")</f>
        <v>https://doi.org/10.1515/9781400851904</v>
      </c>
      <c r="AK170" s="6" t="s">
        <v>49</v>
      </c>
    </row>
    <row r="171" spans="1:37" s="6" customFormat="1" x14ac:dyDescent="0.3">
      <c r="A171" s="6">
        <v>531035</v>
      </c>
      <c r="B171" s="7">
        <v>9780824852771</v>
      </c>
      <c r="C171" s="7"/>
      <c r="D171" s="7"/>
      <c r="F171" s="6" t="s">
        <v>1267</v>
      </c>
      <c r="G171" s="6" t="s">
        <v>1268</v>
      </c>
      <c r="I171" s="6" t="s">
        <v>1269</v>
      </c>
      <c r="J171" s="6">
        <v>1</v>
      </c>
      <c r="K171" s="6" t="s">
        <v>1270</v>
      </c>
      <c r="M171" s="6" t="s">
        <v>1271</v>
      </c>
      <c r="N171" s="8">
        <v>42460</v>
      </c>
      <c r="O171" s="6">
        <v>2016</v>
      </c>
      <c r="P171" s="6">
        <v>396</v>
      </c>
      <c r="R171" s="6">
        <v>10</v>
      </c>
      <c r="T171" s="6" t="s">
        <v>43</v>
      </c>
      <c r="U171" s="6" t="s">
        <v>60</v>
      </c>
      <c r="V171" s="6" t="s">
        <v>61</v>
      </c>
      <c r="W171" s="6" t="s">
        <v>1272</v>
      </c>
      <c r="Y171" s="6" t="s">
        <v>1273</v>
      </c>
      <c r="AA171" s="6" t="s">
        <v>1274</v>
      </c>
      <c r="AB171" s="6" t="s">
        <v>1275</v>
      </c>
      <c r="AC171" s="6">
        <v>173.95</v>
      </c>
      <c r="AF171" s="6" t="s">
        <v>42</v>
      </c>
      <c r="AI171" s="6" t="str">
        <f>HYPERLINK("https://doi.org/10.1515/9780824852771")</f>
        <v>https://doi.org/10.1515/9780824852771</v>
      </c>
      <c r="AK171" s="6" t="s">
        <v>49</v>
      </c>
    </row>
    <row r="172" spans="1:37" s="6" customFormat="1" x14ac:dyDescent="0.3">
      <c r="A172" s="6">
        <v>615081</v>
      </c>
      <c r="B172" s="7">
        <v>9780520382374</v>
      </c>
      <c r="C172" s="7"/>
      <c r="D172" s="7"/>
      <c r="F172" s="6" t="s">
        <v>1276</v>
      </c>
      <c r="G172" s="6" t="s">
        <v>1277</v>
      </c>
      <c r="H172" s="6" t="s">
        <v>1278</v>
      </c>
      <c r="J172" s="6">
        <v>1</v>
      </c>
      <c r="K172" s="6" t="s">
        <v>218</v>
      </c>
      <c r="L172" s="9" t="s">
        <v>1279</v>
      </c>
      <c r="M172" s="6" t="s">
        <v>59</v>
      </c>
      <c r="N172" s="8">
        <v>44341</v>
      </c>
      <c r="O172" s="6">
        <v>2021</v>
      </c>
      <c r="P172" s="6">
        <v>392</v>
      </c>
      <c r="R172" s="6">
        <v>10</v>
      </c>
      <c r="T172" s="6" t="s">
        <v>43</v>
      </c>
      <c r="U172" s="6" t="s">
        <v>60</v>
      </c>
      <c r="V172" s="6" t="s">
        <v>61</v>
      </c>
      <c r="W172" s="6" t="s">
        <v>1280</v>
      </c>
      <c r="Y172" s="6" t="s">
        <v>1281</v>
      </c>
      <c r="Z172" s="6" t="s">
        <v>1282</v>
      </c>
      <c r="AB172" s="6" t="s">
        <v>1283</v>
      </c>
      <c r="AC172" s="6">
        <v>159.94999999999999</v>
      </c>
      <c r="AF172" s="6" t="s">
        <v>42</v>
      </c>
      <c r="AI172" s="6" t="str">
        <f>HYPERLINK("https://doi.org/10.1525/9780520382374?locatt=mode:legacy")</f>
        <v>https://doi.org/10.1525/9780520382374?locatt=mode:legacy</v>
      </c>
      <c r="AK172" s="6" t="s">
        <v>49</v>
      </c>
    </row>
    <row r="173" spans="1:37" s="6" customFormat="1" x14ac:dyDescent="0.3">
      <c r="A173" s="6">
        <v>543589</v>
      </c>
      <c r="B173" s="7">
        <v>9780691185040</v>
      </c>
      <c r="C173" s="7"/>
      <c r="D173" s="7"/>
      <c r="F173" s="6" t="s">
        <v>1284</v>
      </c>
      <c r="G173" s="6" t="s">
        <v>1285</v>
      </c>
      <c r="H173" s="6" t="s">
        <v>1286</v>
      </c>
      <c r="J173" s="6">
        <v>1</v>
      </c>
      <c r="M173" s="6" t="s">
        <v>41</v>
      </c>
      <c r="N173" s="8">
        <v>43501</v>
      </c>
      <c r="O173" s="6">
        <v>2019</v>
      </c>
      <c r="P173" s="6">
        <v>452</v>
      </c>
      <c r="R173" s="6">
        <v>10</v>
      </c>
      <c r="T173" s="6" t="s">
        <v>43</v>
      </c>
      <c r="U173" s="6" t="s">
        <v>44</v>
      </c>
      <c r="V173" s="6" t="s">
        <v>44</v>
      </c>
      <c r="W173" s="6" t="s">
        <v>1287</v>
      </c>
      <c r="Y173" s="6" t="s">
        <v>1288</v>
      </c>
      <c r="AA173" s="6" t="s">
        <v>1289</v>
      </c>
      <c r="AB173" s="6" t="s">
        <v>1290</v>
      </c>
      <c r="AC173" s="6">
        <v>111</v>
      </c>
      <c r="AF173" s="6" t="s">
        <v>42</v>
      </c>
      <c r="AI173" s="6" t="str">
        <f>HYPERLINK("https://doi.org/10.1515/9780691185040")</f>
        <v>https://doi.org/10.1515/9780691185040</v>
      </c>
      <c r="AK173" s="6" t="s">
        <v>49</v>
      </c>
    </row>
    <row r="174" spans="1:37" s="6" customFormat="1" x14ac:dyDescent="0.3">
      <c r="A174" s="6">
        <v>125337</v>
      </c>
      <c r="B174" s="7">
        <v>9780674065062</v>
      </c>
      <c r="C174" s="7"/>
      <c r="D174" s="7"/>
      <c r="F174" s="6" t="s">
        <v>1291</v>
      </c>
      <c r="H174" s="6" t="s">
        <v>1292</v>
      </c>
      <c r="J174" s="6">
        <v>1</v>
      </c>
      <c r="M174" s="6" t="s">
        <v>69</v>
      </c>
      <c r="N174" s="8">
        <v>41001</v>
      </c>
      <c r="O174" s="6">
        <v>2012</v>
      </c>
      <c r="P174" s="6">
        <v>384</v>
      </c>
      <c r="R174" s="6">
        <v>10</v>
      </c>
      <c r="T174" s="6" t="s">
        <v>43</v>
      </c>
      <c r="U174" s="6" t="s">
        <v>60</v>
      </c>
      <c r="V174" s="6" t="s">
        <v>166</v>
      </c>
      <c r="W174" s="6" t="s">
        <v>1293</v>
      </c>
      <c r="Y174" s="6" t="s">
        <v>1294</v>
      </c>
      <c r="Z174" s="6" t="s">
        <v>1295</v>
      </c>
      <c r="AB174" s="6" t="s">
        <v>1296</v>
      </c>
      <c r="AC174" s="6">
        <v>44</v>
      </c>
      <c r="AF174" s="6" t="s">
        <v>42</v>
      </c>
      <c r="AI174" s="6" t="str">
        <f>HYPERLINK("https://doi.org/10.4159/harvard.9780674065062")</f>
        <v>https://doi.org/10.4159/harvard.9780674065062</v>
      </c>
      <c r="AK174" s="6" t="s">
        <v>49</v>
      </c>
    </row>
    <row r="175" spans="1:37" s="6" customFormat="1" x14ac:dyDescent="0.3">
      <c r="A175" s="6">
        <v>609121</v>
      </c>
      <c r="B175" s="7">
        <v>9780691226798</v>
      </c>
      <c r="C175" s="7"/>
      <c r="D175" s="7"/>
      <c r="F175" s="6" t="s">
        <v>1297</v>
      </c>
      <c r="G175" s="6" t="s">
        <v>1298</v>
      </c>
      <c r="H175" s="6" t="s">
        <v>1299</v>
      </c>
      <c r="J175" s="6">
        <v>1</v>
      </c>
      <c r="M175" s="6" t="s">
        <v>41</v>
      </c>
      <c r="N175" s="8">
        <v>44537</v>
      </c>
      <c r="O175" s="6">
        <v>2021</v>
      </c>
      <c r="P175" s="6">
        <v>392</v>
      </c>
      <c r="R175" s="6">
        <v>10</v>
      </c>
      <c r="T175" s="6" t="s">
        <v>43</v>
      </c>
      <c r="U175" s="6" t="s">
        <v>87</v>
      </c>
      <c r="V175" s="6" t="s">
        <v>285</v>
      </c>
      <c r="W175" s="6" t="s">
        <v>1300</v>
      </c>
      <c r="Y175" s="6" t="s">
        <v>1301</v>
      </c>
      <c r="AA175" s="6" t="s">
        <v>1302</v>
      </c>
      <c r="AB175" s="6" t="s">
        <v>1303</v>
      </c>
      <c r="AC175" s="6">
        <v>81</v>
      </c>
      <c r="AF175" s="6" t="s">
        <v>42</v>
      </c>
      <c r="AI175" s="6" t="str">
        <f>HYPERLINK("https://doi.org/10.1515/9780691226798?locatt=mode:legacy")</f>
        <v>https://doi.org/10.1515/9780691226798?locatt=mode:legacy</v>
      </c>
      <c r="AK175" s="6" t="s">
        <v>49</v>
      </c>
    </row>
    <row r="176" spans="1:37" s="6" customFormat="1" x14ac:dyDescent="0.3">
      <c r="A176" s="6">
        <v>603061</v>
      </c>
      <c r="B176" s="7">
        <v>9789048540266</v>
      </c>
      <c r="C176" s="7"/>
      <c r="D176" s="7"/>
      <c r="F176" s="6" t="s">
        <v>1304</v>
      </c>
      <c r="I176" s="6" t="s">
        <v>1305</v>
      </c>
      <c r="J176" s="6">
        <v>1</v>
      </c>
      <c r="K176" s="6" t="s">
        <v>1306</v>
      </c>
      <c r="L176" s="9" t="s">
        <v>939</v>
      </c>
      <c r="M176" s="6" t="s">
        <v>1224</v>
      </c>
      <c r="N176" s="8">
        <v>44292</v>
      </c>
      <c r="O176" s="6">
        <v>2021</v>
      </c>
      <c r="P176" s="6">
        <v>342</v>
      </c>
      <c r="Q176" s="6">
        <v>8</v>
      </c>
      <c r="R176" s="6">
        <v>10</v>
      </c>
      <c r="T176" s="6" t="s">
        <v>43</v>
      </c>
      <c r="U176" s="6" t="s">
        <v>106</v>
      </c>
      <c r="V176" s="6" t="s">
        <v>182</v>
      </c>
      <c r="W176" s="6" t="s">
        <v>1307</v>
      </c>
      <c r="Y176" s="6" t="s">
        <v>1308</v>
      </c>
      <c r="Z176" s="6" t="s">
        <v>1309</v>
      </c>
      <c r="AA176" s="6" t="s">
        <v>1310</v>
      </c>
      <c r="AB176" s="6" t="s">
        <v>1311</v>
      </c>
      <c r="AC176" s="6">
        <v>0</v>
      </c>
      <c r="AF176" s="6" t="s">
        <v>42</v>
      </c>
      <c r="AI176" s="6" t="str">
        <f>HYPERLINK("https://doi.org/10.1515/9789048540266?locatt=mode:legacy")</f>
        <v>https://doi.org/10.1515/9789048540266?locatt=mode:legacy</v>
      </c>
      <c r="AK176" s="6" t="s">
        <v>49</v>
      </c>
    </row>
    <row r="177" spans="1:37" s="6" customFormat="1" x14ac:dyDescent="0.3">
      <c r="A177" s="6">
        <v>514516</v>
      </c>
      <c r="B177" s="7">
        <v>9780674287211</v>
      </c>
      <c r="C177" s="7"/>
      <c r="D177" s="7"/>
      <c r="F177" s="6" t="s">
        <v>1312</v>
      </c>
      <c r="G177" s="6" t="s">
        <v>1313</v>
      </c>
      <c r="I177" s="6" t="s">
        <v>1314</v>
      </c>
      <c r="J177" s="6">
        <v>1</v>
      </c>
      <c r="M177" s="6" t="s">
        <v>69</v>
      </c>
      <c r="N177" s="8">
        <v>42290</v>
      </c>
      <c r="O177" s="6">
        <v>2015</v>
      </c>
      <c r="P177" s="6">
        <v>480</v>
      </c>
      <c r="R177" s="6">
        <v>10</v>
      </c>
      <c r="T177" s="6" t="s">
        <v>43</v>
      </c>
      <c r="U177" s="6" t="s">
        <v>87</v>
      </c>
      <c r="V177" s="6" t="s">
        <v>269</v>
      </c>
      <c r="W177" s="6" t="s">
        <v>1315</v>
      </c>
      <c r="Y177" s="6" t="s">
        <v>1316</v>
      </c>
      <c r="Z177" s="6" t="s">
        <v>1317</v>
      </c>
      <c r="AA177" s="6" t="s">
        <v>1318</v>
      </c>
      <c r="AC177" s="6">
        <v>106</v>
      </c>
      <c r="AF177" s="6" t="s">
        <v>42</v>
      </c>
      <c r="AI177" s="6" t="str">
        <f>HYPERLINK("https://doi.org/10.4159/9780674287211")</f>
        <v>https://doi.org/10.4159/9780674287211</v>
      </c>
      <c r="AK177" s="6" t="s">
        <v>49</v>
      </c>
    </row>
    <row r="178" spans="1:37" s="6" customFormat="1" x14ac:dyDescent="0.3">
      <c r="A178" s="6">
        <v>509604</v>
      </c>
      <c r="B178" s="7">
        <v>9780812204964</v>
      </c>
      <c r="C178" s="7"/>
      <c r="D178" s="7"/>
      <c r="F178" s="6" t="s">
        <v>1319</v>
      </c>
      <c r="G178" s="6" t="s">
        <v>1320</v>
      </c>
      <c r="I178" s="6" t="s">
        <v>1321</v>
      </c>
      <c r="J178" s="6">
        <v>1</v>
      </c>
      <c r="K178" s="6" t="s">
        <v>1003</v>
      </c>
      <c r="M178" s="6" t="s">
        <v>142</v>
      </c>
      <c r="N178" s="8">
        <v>40619</v>
      </c>
      <c r="O178" s="6">
        <v>2011</v>
      </c>
      <c r="P178" s="6">
        <v>392</v>
      </c>
      <c r="R178" s="6">
        <v>10</v>
      </c>
      <c r="T178" s="6" t="s">
        <v>43</v>
      </c>
      <c r="U178" s="6" t="s">
        <v>60</v>
      </c>
      <c r="V178" s="6" t="s">
        <v>61</v>
      </c>
      <c r="W178" s="6" t="s">
        <v>1322</v>
      </c>
      <c r="Y178" s="6" t="s">
        <v>1323</v>
      </c>
      <c r="Z178" s="6" t="s">
        <v>1324</v>
      </c>
      <c r="AA178" s="6" t="s">
        <v>1325</v>
      </c>
      <c r="AB178" s="6" t="s">
        <v>1326</v>
      </c>
      <c r="AC178" s="6">
        <v>52.95</v>
      </c>
      <c r="AF178" s="6" t="s">
        <v>42</v>
      </c>
      <c r="AI178" s="6" t="str">
        <f>HYPERLINK("https://doi.org/10.9783/9780812204964")</f>
        <v>https://doi.org/10.9783/9780812204964</v>
      </c>
      <c r="AK178" s="6" t="s">
        <v>49</v>
      </c>
    </row>
    <row r="179" spans="1:37" s="6" customFormat="1" x14ac:dyDescent="0.3">
      <c r="A179" s="6">
        <v>542187</v>
      </c>
      <c r="B179" s="7">
        <v>9781400889471</v>
      </c>
      <c r="C179" s="7"/>
      <c r="D179" s="7"/>
      <c r="F179" s="6" t="s">
        <v>1327</v>
      </c>
      <c r="G179" s="6" t="s">
        <v>1328</v>
      </c>
      <c r="H179" s="6" t="s">
        <v>95</v>
      </c>
      <c r="J179" s="6">
        <v>1</v>
      </c>
      <c r="M179" s="6" t="s">
        <v>41</v>
      </c>
      <c r="N179" s="8">
        <v>43263</v>
      </c>
      <c r="O179" s="6">
        <v>2018</v>
      </c>
      <c r="P179" s="6">
        <v>696</v>
      </c>
      <c r="R179" s="6">
        <v>10</v>
      </c>
      <c r="T179" s="6" t="s">
        <v>43</v>
      </c>
      <c r="U179" s="6" t="s">
        <v>60</v>
      </c>
      <c r="V179" s="6" t="s">
        <v>61</v>
      </c>
      <c r="W179" s="6" t="s">
        <v>1329</v>
      </c>
      <c r="Y179" s="6" t="s">
        <v>1330</v>
      </c>
      <c r="AA179" s="6" t="s">
        <v>1331</v>
      </c>
      <c r="AB179" s="6" t="s">
        <v>1332</v>
      </c>
      <c r="AC179" s="6">
        <v>93.95</v>
      </c>
      <c r="AF179" s="6" t="s">
        <v>42</v>
      </c>
      <c r="AI179" s="6" t="str">
        <f>HYPERLINK("https://doi.org/10.23943/9781400889471")</f>
        <v>https://doi.org/10.23943/9781400889471</v>
      </c>
      <c r="AK179" s="6" t="s">
        <v>49</v>
      </c>
    </row>
    <row r="180" spans="1:37" s="6" customFormat="1" x14ac:dyDescent="0.3">
      <c r="A180" s="6">
        <v>621388</v>
      </c>
      <c r="B180" s="7">
        <v>9780300262445</v>
      </c>
      <c r="C180" s="7"/>
      <c r="D180" s="7"/>
      <c r="F180" s="6" t="s">
        <v>1333</v>
      </c>
      <c r="G180" s="6" t="s">
        <v>1334</v>
      </c>
      <c r="H180" s="6" t="s">
        <v>1335</v>
      </c>
      <c r="J180" s="6">
        <v>1</v>
      </c>
      <c r="M180" s="6" t="s">
        <v>134</v>
      </c>
      <c r="N180" s="8">
        <v>44571</v>
      </c>
      <c r="O180" s="6">
        <v>2021</v>
      </c>
      <c r="P180" s="6">
        <v>576</v>
      </c>
      <c r="R180" s="6">
        <v>10</v>
      </c>
      <c r="T180" s="6" t="s">
        <v>43</v>
      </c>
      <c r="U180" s="6" t="s">
        <v>87</v>
      </c>
      <c r="V180" s="6" t="s">
        <v>500</v>
      </c>
      <c r="W180" s="6" t="s">
        <v>1336</v>
      </c>
      <c r="Y180" s="6" t="s">
        <v>1337</v>
      </c>
      <c r="AB180" s="6" t="s">
        <v>1338</v>
      </c>
      <c r="AC180" s="6">
        <v>68.95</v>
      </c>
      <c r="AF180" s="6" t="s">
        <v>42</v>
      </c>
      <c r="AI180" s="6" t="str">
        <f>HYPERLINK("https://doi.org/10.12987/9780300262445?locatt=mode:legacy")</f>
        <v>https://doi.org/10.12987/9780300262445?locatt=mode:legacy</v>
      </c>
      <c r="AK180" s="6" t="s">
        <v>49</v>
      </c>
    </row>
    <row r="181" spans="1:37" s="6" customFormat="1" x14ac:dyDescent="0.3">
      <c r="A181" s="6">
        <v>520482</v>
      </c>
      <c r="B181" s="7">
        <v>9781442659964</v>
      </c>
      <c r="C181" s="7"/>
      <c r="D181" s="7"/>
      <c r="F181" s="6" t="s">
        <v>1339</v>
      </c>
      <c r="G181" s="6" t="s">
        <v>1340</v>
      </c>
      <c r="H181" s="6" t="s">
        <v>1341</v>
      </c>
      <c r="J181" s="6">
        <v>1</v>
      </c>
      <c r="K181" s="6" t="s">
        <v>1339</v>
      </c>
      <c r="L181" s="9" t="s">
        <v>1342</v>
      </c>
      <c r="M181" s="6" t="s">
        <v>116</v>
      </c>
      <c r="N181" s="8">
        <v>35779</v>
      </c>
      <c r="O181" s="6">
        <v>1997</v>
      </c>
      <c r="P181" s="6">
        <v>1296</v>
      </c>
      <c r="R181" s="6">
        <v>10</v>
      </c>
      <c r="T181" s="6" t="s">
        <v>43</v>
      </c>
      <c r="U181" s="6" t="s">
        <v>106</v>
      </c>
      <c r="V181" s="6" t="s">
        <v>517</v>
      </c>
      <c r="W181" s="6" t="s">
        <v>1343</v>
      </c>
      <c r="Y181" s="6" t="s">
        <v>1344</v>
      </c>
      <c r="AB181" s="6" t="s">
        <v>1345</v>
      </c>
      <c r="AC181" s="6">
        <v>841.95</v>
      </c>
      <c r="AF181" s="6" t="s">
        <v>42</v>
      </c>
      <c r="AI181" s="6" t="str">
        <f>HYPERLINK("https://doi.org/10.3138/9781442659964")</f>
        <v>https://doi.org/10.3138/9781442659964</v>
      </c>
      <c r="AK181" s="6" t="s">
        <v>49</v>
      </c>
    </row>
    <row r="182" spans="1:37" s="6" customFormat="1" x14ac:dyDescent="0.3">
      <c r="A182" s="6">
        <v>608641</v>
      </c>
      <c r="B182" s="7">
        <v>9781442689534</v>
      </c>
      <c r="C182" s="7"/>
      <c r="D182" s="7"/>
      <c r="F182" s="6" t="s">
        <v>1346</v>
      </c>
      <c r="G182" s="6" t="s">
        <v>1347</v>
      </c>
      <c r="H182" s="6" t="s">
        <v>795</v>
      </c>
      <c r="J182" s="6">
        <v>1</v>
      </c>
      <c r="M182" s="6" t="s">
        <v>116</v>
      </c>
      <c r="N182" s="8">
        <v>39813</v>
      </c>
      <c r="O182" s="6">
        <v>2008</v>
      </c>
      <c r="P182" s="6">
        <v>424</v>
      </c>
      <c r="R182" s="6">
        <v>10</v>
      </c>
      <c r="T182" s="6" t="s">
        <v>43</v>
      </c>
      <c r="U182" s="6" t="s">
        <v>87</v>
      </c>
      <c r="V182" s="6" t="s">
        <v>500</v>
      </c>
      <c r="W182" s="6" t="s">
        <v>1348</v>
      </c>
      <c r="Y182" s="6" t="s">
        <v>1349</v>
      </c>
      <c r="AA182" s="6" t="s">
        <v>1350</v>
      </c>
      <c r="AB182" s="6" t="s">
        <v>1351</v>
      </c>
      <c r="AC182" s="6">
        <v>208.95</v>
      </c>
      <c r="AF182" s="6" t="s">
        <v>42</v>
      </c>
      <c r="AI182" s="6" t="str">
        <f>HYPERLINK("https://doi.org/10.3138/9781442689534")</f>
        <v>https://doi.org/10.3138/9781442689534</v>
      </c>
      <c r="AK182" s="6" t="s">
        <v>49</v>
      </c>
    </row>
    <row r="183" spans="1:37" s="6" customFormat="1" x14ac:dyDescent="0.3">
      <c r="A183" s="6">
        <v>594880</v>
      </c>
      <c r="B183" s="7">
        <v>9780520976887</v>
      </c>
      <c r="C183" s="7"/>
      <c r="D183" s="7"/>
      <c r="F183" s="6" t="s">
        <v>1352</v>
      </c>
      <c r="G183" s="6" t="s">
        <v>1353</v>
      </c>
      <c r="H183" s="6" t="s">
        <v>1354</v>
      </c>
      <c r="J183" s="6">
        <v>1</v>
      </c>
      <c r="M183" s="6" t="s">
        <v>59</v>
      </c>
      <c r="N183" s="8">
        <v>44306</v>
      </c>
      <c r="O183" s="6">
        <v>2021</v>
      </c>
      <c r="P183" s="6">
        <v>384</v>
      </c>
      <c r="R183" s="6">
        <v>10</v>
      </c>
      <c r="T183" s="6" t="s">
        <v>43</v>
      </c>
      <c r="U183" s="6" t="s">
        <v>60</v>
      </c>
      <c r="V183" s="6" t="s">
        <v>61</v>
      </c>
      <c r="W183" s="6" t="s">
        <v>1355</v>
      </c>
      <c r="Y183" s="6" t="s">
        <v>1356</v>
      </c>
      <c r="Z183" s="6" t="s">
        <v>1357</v>
      </c>
      <c r="AB183" s="6" t="s">
        <v>1358</v>
      </c>
      <c r="AC183" s="6">
        <v>159.94999999999999</v>
      </c>
      <c r="AF183" s="6" t="s">
        <v>42</v>
      </c>
      <c r="AI183" s="6" t="str">
        <f>HYPERLINK("https://doi.org/10.1525/9780520976887?locatt=mode:legacy")</f>
        <v>https://doi.org/10.1525/9780520976887?locatt=mode:legacy</v>
      </c>
      <c r="AK183" s="6" t="s">
        <v>49</v>
      </c>
    </row>
    <row r="184" spans="1:37" s="6" customFormat="1" x14ac:dyDescent="0.3">
      <c r="A184" s="6">
        <v>509179</v>
      </c>
      <c r="B184" s="7">
        <v>9780812201079</v>
      </c>
      <c r="C184" s="7"/>
      <c r="D184" s="7"/>
      <c r="F184" s="6" t="s">
        <v>1359</v>
      </c>
      <c r="H184" s="6" t="s">
        <v>1360</v>
      </c>
      <c r="J184" s="6">
        <v>1</v>
      </c>
      <c r="K184" s="6" t="s">
        <v>1361</v>
      </c>
      <c r="M184" s="6" t="s">
        <v>142</v>
      </c>
      <c r="N184" s="8">
        <v>40697</v>
      </c>
      <c r="O184" s="6">
        <v>2006</v>
      </c>
      <c r="P184" s="6">
        <v>416</v>
      </c>
      <c r="R184" s="6">
        <v>10</v>
      </c>
      <c r="T184" s="6" t="s">
        <v>43</v>
      </c>
      <c r="U184" s="6" t="s">
        <v>44</v>
      </c>
      <c r="V184" s="6" t="s">
        <v>44</v>
      </c>
      <c r="W184" s="6" t="s">
        <v>1362</v>
      </c>
      <c r="Y184" s="6" t="s">
        <v>1363</v>
      </c>
      <c r="Z184" s="6" t="s">
        <v>1364</v>
      </c>
      <c r="AB184" s="6" t="s">
        <v>1365</v>
      </c>
      <c r="AC184" s="6">
        <v>96.95</v>
      </c>
      <c r="AF184" s="6" t="s">
        <v>42</v>
      </c>
      <c r="AI184" s="6" t="str">
        <f>HYPERLINK("https://doi.org/10.9783/9780812201079")</f>
        <v>https://doi.org/10.9783/9780812201079</v>
      </c>
      <c r="AK184" s="6" t="s">
        <v>49</v>
      </c>
    </row>
    <row r="185" spans="1:37" s="6" customFormat="1" x14ac:dyDescent="0.3">
      <c r="A185" s="6">
        <v>575358</v>
      </c>
      <c r="B185" s="7">
        <v>9780691206936</v>
      </c>
      <c r="C185" s="7"/>
      <c r="D185" s="7"/>
      <c r="F185" s="6" t="s">
        <v>1366</v>
      </c>
      <c r="H185" s="6" t="s">
        <v>1367</v>
      </c>
      <c r="J185" s="6">
        <v>1</v>
      </c>
      <c r="K185" s="6" t="s">
        <v>78</v>
      </c>
      <c r="L185" s="9" t="s">
        <v>1368</v>
      </c>
      <c r="M185" s="6" t="s">
        <v>41</v>
      </c>
      <c r="N185" s="8">
        <v>43830</v>
      </c>
      <c r="O185" s="6">
        <v>1971</v>
      </c>
      <c r="P185" s="6">
        <v>280</v>
      </c>
      <c r="R185" s="6">
        <v>10</v>
      </c>
      <c r="T185" s="6" t="s">
        <v>43</v>
      </c>
      <c r="U185" s="6" t="s">
        <v>87</v>
      </c>
      <c r="V185" s="6" t="s">
        <v>500</v>
      </c>
      <c r="W185" s="6" t="s">
        <v>1369</v>
      </c>
      <c r="Y185" s="6" t="s">
        <v>1370</v>
      </c>
      <c r="AA185" s="6" t="s">
        <v>1371</v>
      </c>
      <c r="AB185" s="6" t="s">
        <v>1372</v>
      </c>
      <c r="AC185" s="6">
        <v>72.95</v>
      </c>
      <c r="AF185" s="6" t="s">
        <v>42</v>
      </c>
      <c r="AI185" s="6" t="str">
        <f>HYPERLINK("https://doi.org/10.1515/9780691206936")</f>
        <v>https://doi.org/10.1515/9780691206936</v>
      </c>
      <c r="AK185" s="6" t="s">
        <v>49</v>
      </c>
    </row>
    <row r="186" spans="1:37" s="6" customFormat="1" x14ac:dyDescent="0.3">
      <c r="A186" s="6">
        <v>599228</v>
      </c>
      <c r="B186" s="7">
        <v>9780812299533</v>
      </c>
      <c r="C186" s="7"/>
      <c r="D186" s="7"/>
      <c r="F186" s="6" t="s">
        <v>1373</v>
      </c>
      <c r="G186" s="6" t="s">
        <v>1374</v>
      </c>
      <c r="H186" s="6" t="s">
        <v>1375</v>
      </c>
      <c r="J186" s="6">
        <v>1</v>
      </c>
      <c r="K186" s="6" t="s">
        <v>235</v>
      </c>
      <c r="M186" s="6" t="s">
        <v>142</v>
      </c>
      <c r="N186" s="8">
        <v>44428</v>
      </c>
      <c r="O186" s="6">
        <v>2021</v>
      </c>
      <c r="P186" s="6">
        <v>416</v>
      </c>
      <c r="R186" s="6">
        <v>10</v>
      </c>
      <c r="T186" s="6" t="s">
        <v>43</v>
      </c>
      <c r="U186" s="6" t="s">
        <v>87</v>
      </c>
      <c r="V186" s="6" t="s">
        <v>672</v>
      </c>
      <c r="W186" s="6" t="s">
        <v>1376</v>
      </c>
      <c r="Y186" s="6" t="s">
        <v>1377</v>
      </c>
      <c r="AA186" s="6" t="s">
        <v>1378</v>
      </c>
      <c r="AB186" s="6" t="s">
        <v>1379</v>
      </c>
      <c r="AC186" s="6">
        <v>84.95</v>
      </c>
      <c r="AF186" s="6" t="s">
        <v>42</v>
      </c>
      <c r="AI186" s="6" t="str">
        <f>HYPERLINK("https://doi.org/10.9783/9780812299533?locatt=mode:legacy")</f>
        <v>https://doi.org/10.9783/9780812299533?locatt=mode:legacy</v>
      </c>
      <c r="AK186" s="6" t="s">
        <v>49</v>
      </c>
    </row>
    <row r="187" spans="1:37" s="6" customFormat="1" x14ac:dyDescent="0.3">
      <c r="A187" s="6">
        <v>516722</v>
      </c>
      <c r="B187" s="7">
        <v>9781400866205</v>
      </c>
      <c r="C187" s="7"/>
      <c r="D187" s="7"/>
      <c r="F187" s="6" t="s">
        <v>1380</v>
      </c>
      <c r="G187" s="6" t="s">
        <v>1381</v>
      </c>
      <c r="H187" s="6" t="s">
        <v>1382</v>
      </c>
      <c r="J187" s="6">
        <v>1</v>
      </c>
      <c r="K187" s="6" t="s">
        <v>450</v>
      </c>
      <c r="L187" s="9" t="s">
        <v>1383</v>
      </c>
      <c r="M187" s="6" t="s">
        <v>41</v>
      </c>
      <c r="N187" s="8">
        <v>42157</v>
      </c>
      <c r="O187" s="6">
        <v>2015</v>
      </c>
      <c r="P187" s="6">
        <v>432</v>
      </c>
      <c r="R187" s="6">
        <v>10</v>
      </c>
      <c r="T187" s="6" t="s">
        <v>43</v>
      </c>
      <c r="U187" s="6" t="s">
        <v>60</v>
      </c>
      <c r="V187" s="6" t="s">
        <v>61</v>
      </c>
      <c r="W187" s="6" t="s">
        <v>1384</v>
      </c>
      <c r="Y187" s="6" t="s">
        <v>1385</v>
      </c>
      <c r="AA187" s="6" t="s">
        <v>1386</v>
      </c>
      <c r="AB187" s="6" t="s">
        <v>1387</v>
      </c>
      <c r="AC187" s="6">
        <v>126</v>
      </c>
      <c r="AF187" s="6" t="s">
        <v>42</v>
      </c>
      <c r="AI187" s="6" t="str">
        <f>HYPERLINK("https://doi.org/10.1515/9781400866205")</f>
        <v>https://doi.org/10.1515/9781400866205</v>
      </c>
      <c r="AK187" s="6" t="s">
        <v>49</v>
      </c>
    </row>
    <row r="188" spans="1:37" s="6" customFormat="1" x14ac:dyDescent="0.3">
      <c r="A188" s="6">
        <v>568707</v>
      </c>
      <c r="B188" s="7">
        <v>9780674242913</v>
      </c>
      <c r="C188" s="7"/>
      <c r="D188" s="7"/>
      <c r="F188" s="6" t="s">
        <v>1388</v>
      </c>
      <c r="G188" s="6" t="s">
        <v>1389</v>
      </c>
      <c r="H188" s="6" t="s">
        <v>1390</v>
      </c>
      <c r="J188" s="6">
        <v>1</v>
      </c>
      <c r="M188" s="6" t="s">
        <v>69</v>
      </c>
      <c r="N188" s="8">
        <v>43753</v>
      </c>
      <c r="O188" s="6">
        <v>2019</v>
      </c>
      <c r="P188" s="6">
        <v>320</v>
      </c>
      <c r="R188" s="6">
        <v>10</v>
      </c>
      <c r="T188" s="6" t="s">
        <v>43</v>
      </c>
      <c r="U188" s="6" t="s">
        <v>87</v>
      </c>
      <c r="V188" s="6" t="s">
        <v>285</v>
      </c>
      <c r="W188" s="6" t="s">
        <v>1391</v>
      </c>
      <c r="Y188" s="6" t="s">
        <v>1392</v>
      </c>
      <c r="Z188" s="6" t="s">
        <v>1393</v>
      </c>
      <c r="AA188" s="6" t="s">
        <v>1394</v>
      </c>
      <c r="AC188" s="6">
        <v>26.95</v>
      </c>
      <c r="AF188" s="6" t="s">
        <v>42</v>
      </c>
      <c r="AI188" s="6" t="str">
        <f>HYPERLINK("https://doi.org/10.4159/9780674242913")</f>
        <v>https://doi.org/10.4159/9780674242913</v>
      </c>
      <c r="AK188" s="6" t="s">
        <v>49</v>
      </c>
    </row>
    <row r="189" spans="1:37" s="6" customFormat="1" x14ac:dyDescent="0.3">
      <c r="A189" s="6">
        <v>543812</v>
      </c>
      <c r="B189" s="7">
        <v>9781501730283</v>
      </c>
      <c r="C189" s="7"/>
      <c r="D189" s="7"/>
      <c r="F189" s="6" t="s">
        <v>1395</v>
      </c>
      <c r="G189" s="6" t="s">
        <v>1396</v>
      </c>
      <c r="H189" s="6" t="s">
        <v>1397</v>
      </c>
      <c r="J189" s="6">
        <v>1</v>
      </c>
      <c r="M189" s="6" t="s">
        <v>478</v>
      </c>
      <c r="N189" s="8">
        <v>43539</v>
      </c>
      <c r="O189" s="6">
        <v>2019</v>
      </c>
      <c r="P189" s="6">
        <v>264</v>
      </c>
      <c r="Q189" s="6">
        <v>5</v>
      </c>
      <c r="R189" s="6">
        <v>283.5</v>
      </c>
      <c r="T189" s="6" t="s">
        <v>43</v>
      </c>
      <c r="U189" s="6" t="s">
        <v>106</v>
      </c>
      <c r="V189" s="6" t="s">
        <v>182</v>
      </c>
      <c r="W189" s="6" t="s">
        <v>1398</v>
      </c>
      <c r="Y189" s="6" t="s">
        <v>1399</v>
      </c>
      <c r="AA189" s="6" t="s">
        <v>1400</v>
      </c>
      <c r="AB189" s="6" t="s">
        <v>1401</v>
      </c>
      <c r="AC189" s="6">
        <v>130.94999999999999</v>
      </c>
      <c r="AF189" s="6" t="s">
        <v>42</v>
      </c>
      <c r="AI189" s="6" t="str">
        <f>HYPERLINK("https://doi.org/10.7591/9781501730283")</f>
        <v>https://doi.org/10.7591/9781501730283</v>
      </c>
      <c r="AK189" s="6" t="s">
        <v>49</v>
      </c>
    </row>
    <row r="190" spans="1:37" s="6" customFormat="1" x14ac:dyDescent="0.3">
      <c r="A190" s="6">
        <v>575536</v>
      </c>
      <c r="B190" s="7">
        <v>9780824841294</v>
      </c>
      <c r="C190" s="7"/>
      <c r="D190" s="7"/>
      <c r="F190" s="6" t="s">
        <v>1402</v>
      </c>
      <c r="G190" s="6" t="s">
        <v>1403</v>
      </c>
      <c r="H190" s="6" t="s">
        <v>1404</v>
      </c>
      <c r="J190" s="6">
        <v>1</v>
      </c>
      <c r="M190" s="6" t="s">
        <v>1271</v>
      </c>
      <c r="N190" s="8">
        <v>44341</v>
      </c>
      <c r="O190" s="6">
        <v>1997</v>
      </c>
      <c r="P190" s="6">
        <v>280</v>
      </c>
      <c r="R190" s="6">
        <v>10</v>
      </c>
      <c r="T190" s="6" t="s">
        <v>43</v>
      </c>
      <c r="U190" s="6" t="s">
        <v>44</v>
      </c>
      <c r="V190" s="6" t="s">
        <v>44</v>
      </c>
      <c r="W190" s="6" t="s">
        <v>1405</v>
      </c>
      <c r="Y190" s="6" t="s">
        <v>1406</v>
      </c>
      <c r="AA190" s="6" t="s">
        <v>1407</v>
      </c>
      <c r="AB190" s="6" t="s">
        <v>1408</v>
      </c>
      <c r="AC190" s="6">
        <v>129.94999999999999</v>
      </c>
      <c r="AF190" s="6" t="s">
        <v>42</v>
      </c>
      <c r="AI190" s="6" t="str">
        <f>HYPERLINK("https://doi.org/10.1515/9780824841294")</f>
        <v>https://doi.org/10.1515/9780824841294</v>
      </c>
      <c r="AK190" s="6" t="s">
        <v>49</v>
      </c>
    </row>
    <row r="191" spans="1:37" s="6" customFormat="1" x14ac:dyDescent="0.3">
      <c r="A191" s="6">
        <v>509998</v>
      </c>
      <c r="B191" s="7">
        <v>9780812208948</v>
      </c>
      <c r="C191" s="7"/>
      <c r="D191" s="7"/>
      <c r="F191" s="6" t="s">
        <v>1409</v>
      </c>
      <c r="G191" s="6" t="s">
        <v>1410</v>
      </c>
      <c r="H191" s="6" t="s">
        <v>1411</v>
      </c>
      <c r="J191" s="6">
        <v>1</v>
      </c>
      <c r="K191" s="6" t="s">
        <v>235</v>
      </c>
      <c r="M191" s="6" t="s">
        <v>142</v>
      </c>
      <c r="N191" s="8">
        <v>41592</v>
      </c>
      <c r="O191" s="6">
        <v>2014</v>
      </c>
      <c r="P191" s="6">
        <v>328</v>
      </c>
      <c r="R191" s="6">
        <v>10</v>
      </c>
      <c r="T191" s="6" t="s">
        <v>43</v>
      </c>
      <c r="U191" s="6" t="s">
        <v>106</v>
      </c>
      <c r="V191" s="6" t="s">
        <v>182</v>
      </c>
      <c r="W191" s="6" t="s">
        <v>1225</v>
      </c>
      <c r="Y191" s="6" t="s">
        <v>1412</v>
      </c>
      <c r="Z191" s="6" t="s">
        <v>1413</v>
      </c>
      <c r="AA191" s="6" t="s">
        <v>1414</v>
      </c>
      <c r="AB191" s="6" t="s">
        <v>1415</v>
      </c>
      <c r="AC191" s="6">
        <v>109.95</v>
      </c>
      <c r="AF191" s="6" t="s">
        <v>42</v>
      </c>
      <c r="AI191" s="6" t="str">
        <f>HYPERLINK("https://doi.org/10.9783/9780812208948")</f>
        <v>https://doi.org/10.9783/9780812208948</v>
      </c>
      <c r="AK191" s="6" t="s">
        <v>49</v>
      </c>
    </row>
    <row r="192" spans="1:37" s="6" customFormat="1" x14ac:dyDescent="0.3">
      <c r="A192" s="6">
        <v>509985</v>
      </c>
      <c r="B192" s="7">
        <v>9780812207729</v>
      </c>
      <c r="C192" s="7"/>
      <c r="D192" s="7"/>
      <c r="F192" s="6" t="s">
        <v>1416</v>
      </c>
      <c r="G192" s="6" t="s">
        <v>1417</v>
      </c>
      <c r="H192" s="6" t="s">
        <v>1418</v>
      </c>
      <c r="J192" s="6">
        <v>2</v>
      </c>
      <c r="M192" s="6" t="s">
        <v>142</v>
      </c>
      <c r="N192" s="8">
        <v>41599</v>
      </c>
      <c r="O192" s="6">
        <v>2014</v>
      </c>
      <c r="P192" s="6">
        <v>264</v>
      </c>
      <c r="R192" s="6">
        <v>10</v>
      </c>
      <c r="T192" s="6" t="s">
        <v>43</v>
      </c>
      <c r="U192" s="6" t="s">
        <v>87</v>
      </c>
      <c r="V192" s="6" t="s">
        <v>500</v>
      </c>
      <c r="W192" s="6" t="s">
        <v>1419</v>
      </c>
      <c r="Y192" s="6" t="s">
        <v>1420</v>
      </c>
      <c r="AA192" s="6" t="s">
        <v>1421</v>
      </c>
      <c r="AB192" s="6" t="s">
        <v>1422</v>
      </c>
      <c r="AC192" s="6">
        <v>44.95</v>
      </c>
      <c r="AF192" s="6" t="s">
        <v>42</v>
      </c>
      <c r="AI192" s="6" t="str">
        <f>HYPERLINK("https://doi.org/10.9783/9780812207729")</f>
        <v>https://doi.org/10.9783/9780812207729</v>
      </c>
      <c r="AK192" s="6" t="s">
        <v>49</v>
      </c>
    </row>
    <row r="193" spans="1:37" s="6" customFormat="1" x14ac:dyDescent="0.3">
      <c r="A193" s="6">
        <v>542630</v>
      </c>
      <c r="B193" s="7">
        <v>9780691186399</v>
      </c>
      <c r="C193" s="7"/>
      <c r="D193" s="7"/>
      <c r="F193" s="6" t="s">
        <v>1423</v>
      </c>
      <c r="G193" s="6" t="s">
        <v>1424</v>
      </c>
      <c r="H193" s="6" t="s">
        <v>1425</v>
      </c>
      <c r="J193" s="6">
        <v>1</v>
      </c>
      <c r="M193" s="6" t="s">
        <v>41</v>
      </c>
      <c r="N193" s="8">
        <v>43256</v>
      </c>
      <c r="O193" s="6">
        <v>1994</v>
      </c>
      <c r="P193" s="6">
        <v>528</v>
      </c>
      <c r="R193" s="6">
        <v>10</v>
      </c>
      <c r="T193" s="6" t="s">
        <v>43</v>
      </c>
      <c r="U193" s="6" t="s">
        <v>87</v>
      </c>
      <c r="V193" s="6" t="s">
        <v>269</v>
      </c>
      <c r="W193" s="6" t="s">
        <v>310</v>
      </c>
      <c r="Y193" s="6" t="s">
        <v>1426</v>
      </c>
      <c r="AA193" s="6" t="s">
        <v>1427</v>
      </c>
      <c r="AB193" s="6" t="s">
        <v>1428</v>
      </c>
      <c r="AC193" s="6">
        <v>345</v>
      </c>
      <c r="AF193" s="6" t="s">
        <v>42</v>
      </c>
      <c r="AI193" s="6" t="str">
        <f>HYPERLINK("https://doi.org/10.1515/9780691186399")</f>
        <v>https://doi.org/10.1515/9780691186399</v>
      </c>
      <c r="AK193" s="6" t="s">
        <v>49</v>
      </c>
    </row>
    <row r="194" spans="1:37" s="6" customFormat="1" x14ac:dyDescent="0.3">
      <c r="A194" s="6">
        <v>578772</v>
      </c>
      <c r="B194" s="7">
        <v>9780691210025</v>
      </c>
      <c r="C194" s="7"/>
      <c r="D194" s="7"/>
      <c r="F194" s="6" t="s">
        <v>1429</v>
      </c>
      <c r="H194" s="6" t="s">
        <v>1430</v>
      </c>
      <c r="J194" s="6">
        <v>1</v>
      </c>
      <c r="M194" s="6" t="s">
        <v>41</v>
      </c>
      <c r="N194" s="8">
        <v>43921</v>
      </c>
      <c r="O194" s="6">
        <v>1991</v>
      </c>
      <c r="P194" s="6">
        <v>472</v>
      </c>
      <c r="R194" s="6">
        <v>10</v>
      </c>
      <c r="T194" s="6" t="s">
        <v>43</v>
      </c>
      <c r="U194" s="6" t="s">
        <v>106</v>
      </c>
      <c r="V194" s="6" t="s">
        <v>182</v>
      </c>
      <c r="W194" s="6" t="s">
        <v>251</v>
      </c>
      <c r="Y194" s="6" t="s">
        <v>1431</v>
      </c>
      <c r="AA194" s="6" t="s">
        <v>1432</v>
      </c>
      <c r="AB194" s="6" t="s">
        <v>1433</v>
      </c>
      <c r="AC194" s="6">
        <v>245</v>
      </c>
      <c r="AF194" s="6" t="s">
        <v>42</v>
      </c>
      <c r="AI194" s="6" t="str">
        <f>HYPERLINK("https://doi.org/10.1515/9780691210025")</f>
        <v>https://doi.org/10.1515/9780691210025</v>
      </c>
      <c r="AK194" s="6" t="s">
        <v>49</v>
      </c>
    </row>
    <row r="195" spans="1:37" s="6" customFormat="1" x14ac:dyDescent="0.3">
      <c r="A195" s="6">
        <v>550200</v>
      </c>
      <c r="B195" s="7">
        <v>9781400839889</v>
      </c>
      <c r="C195" s="7"/>
      <c r="D195" s="7"/>
      <c r="F195" s="6" t="s">
        <v>1434</v>
      </c>
      <c r="G195" s="6" t="s">
        <v>1435</v>
      </c>
      <c r="H195" s="6" t="s">
        <v>1436</v>
      </c>
      <c r="J195" s="6">
        <v>1</v>
      </c>
      <c r="K195" s="6" t="s">
        <v>450</v>
      </c>
      <c r="L195" s="9" t="s">
        <v>1437</v>
      </c>
      <c r="M195" s="6" t="s">
        <v>41</v>
      </c>
      <c r="N195" s="8">
        <v>40735</v>
      </c>
      <c r="O195" s="6">
        <v>2011</v>
      </c>
      <c r="P195" s="6">
        <v>352</v>
      </c>
      <c r="Q195" s="6">
        <v>1</v>
      </c>
      <c r="R195" s="6">
        <v>10</v>
      </c>
      <c r="T195" s="6" t="s">
        <v>43</v>
      </c>
      <c r="U195" s="6" t="s">
        <v>60</v>
      </c>
      <c r="V195" s="6" t="s">
        <v>61</v>
      </c>
      <c r="W195" s="6" t="s">
        <v>1438</v>
      </c>
      <c r="Y195" s="6" t="s">
        <v>1439</v>
      </c>
      <c r="AA195" s="6" t="s">
        <v>1440</v>
      </c>
      <c r="AB195" s="6" t="s">
        <v>1441</v>
      </c>
      <c r="AC195" s="6">
        <v>126</v>
      </c>
      <c r="AF195" s="6" t="s">
        <v>42</v>
      </c>
      <c r="AI195" s="6" t="str">
        <f>HYPERLINK("https://doi.org/10.1515/9781400839889")</f>
        <v>https://doi.org/10.1515/9781400839889</v>
      </c>
      <c r="AK195" s="6" t="s">
        <v>49</v>
      </c>
    </row>
    <row r="196" spans="1:37" s="6" customFormat="1" x14ac:dyDescent="0.3">
      <c r="A196" s="6">
        <v>557354</v>
      </c>
      <c r="B196" s="7">
        <v>9780520962835</v>
      </c>
      <c r="C196" s="7"/>
      <c r="D196" s="7"/>
      <c r="F196" s="6" t="s">
        <v>1442</v>
      </c>
      <c r="G196" s="6" t="s">
        <v>1443</v>
      </c>
      <c r="H196" s="6" t="s">
        <v>1444</v>
      </c>
      <c r="J196" s="6">
        <v>1</v>
      </c>
      <c r="M196" s="6" t="s">
        <v>59</v>
      </c>
      <c r="N196" s="8">
        <v>43326</v>
      </c>
      <c r="O196" s="6">
        <v>2018</v>
      </c>
      <c r="P196" s="6">
        <v>446</v>
      </c>
      <c r="R196" s="6">
        <v>10</v>
      </c>
      <c r="T196" s="6" t="s">
        <v>43</v>
      </c>
      <c r="U196" s="6" t="s">
        <v>87</v>
      </c>
      <c r="V196" s="6" t="s">
        <v>269</v>
      </c>
      <c r="W196" s="6" t="s">
        <v>1073</v>
      </c>
      <c r="Y196" s="6" t="s">
        <v>1445</v>
      </c>
      <c r="Z196" s="6" t="s">
        <v>1446</v>
      </c>
      <c r="AB196" s="6" t="s">
        <v>1447</v>
      </c>
      <c r="AC196" s="6">
        <v>185.95</v>
      </c>
      <c r="AF196" s="6" t="s">
        <v>42</v>
      </c>
      <c r="AI196" s="6" t="str">
        <f>HYPERLINK("https://doi.org/10.1525/9780520962835")</f>
        <v>https://doi.org/10.1525/9780520962835</v>
      </c>
      <c r="AK196" s="6" t="s">
        <v>49</v>
      </c>
    </row>
    <row r="197" spans="1:37" s="6" customFormat="1" x14ac:dyDescent="0.3">
      <c r="A197" s="6">
        <v>543565</v>
      </c>
      <c r="B197" s="7">
        <v>9780691184135</v>
      </c>
      <c r="C197" s="7"/>
      <c r="D197" s="7"/>
      <c r="F197" s="6" t="s">
        <v>1448</v>
      </c>
      <c r="G197" s="6" t="s">
        <v>1449</v>
      </c>
      <c r="H197" s="6" t="s">
        <v>1450</v>
      </c>
      <c r="J197" s="6">
        <v>1</v>
      </c>
      <c r="M197" s="6" t="s">
        <v>41</v>
      </c>
      <c r="N197" s="8">
        <v>43354</v>
      </c>
      <c r="O197" s="6">
        <v>2018</v>
      </c>
      <c r="P197" s="6">
        <v>368</v>
      </c>
      <c r="R197" s="6">
        <v>10</v>
      </c>
      <c r="T197" s="6" t="s">
        <v>43</v>
      </c>
      <c r="U197" s="6" t="s">
        <v>87</v>
      </c>
      <c r="V197" s="6" t="s">
        <v>285</v>
      </c>
      <c r="W197" s="6" t="s">
        <v>1451</v>
      </c>
      <c r="Y197" s="6" t="s">
        <v>1452</v>
      </c>
      <c r="AA197" s="6" t="s">
        <v>1453</v>
      </c>
      <c r="AB197" s="6" t="s">
        <v>1454</v>
      </c>
      <c r="AC197" s="6">
        <v>79</v>
      </c>
      <c r="AF197" s="6" t="s">
        <v>42</v>
      </c>
      <c r="AI197" s="6" t="str">
        <f>HYPERLINK("https://doi.org/10.1515/9780691184135")</f>
        <v>https://doi.org/10.1515/9780691184135</v>
      </c>
      <c r="AK197" s="6" t="s">
        <v>49</v>
      </c>
    </row>
    <row r="198" spans="1:37" s="6" customFormat="1" x14ac:dyDescent="0.3">
      <c r="A198" s="6">
        <v>576368</v>
      </c>
      <c r="B198" s="7">
        <v>9781942401766</v>
      </c>
      <c r="C198" s="7"/>
      <c r="D198" s="7"/>
      <c r="F198" s="6" t="s">
        <v>1455</v>
      </c>
      <c r="I198" s="6" t="s">
        <v>1456</v>
      </c>
      <c r="J198" s="6">
        <v>1</v>
      </c>
      <c r="K198" s="6" t="s">
        <v>1457</v>
      </c>
      <c r="M198" s="6" t="s">
        <v>1224</v>
      </c>
      <c r="N198" s="8">
        <v>43890</v>
      </c>
      <c r="O198" s="6">
        <v>2020</v>
      </c>
      <c r="P198" s="6">
        <v>576</v>
      </c>
      <c r="Q198" s="6">
        <v>17</v>
      </c>
      <c r="R198" s="6">
        <v>10</v>
      </c>
      <c r="T198" s="6" t="s">
        <v>43</v>
      </c>
      <c r="U198" s="6" t="s">
        <v>60</v>
      </c>
      <c r="V198" s="6" t="s">
        <v>61</v>
      </c>
      <c r="W198" s="6" t="s">
        <v>1458</v>
      </c>
      <c r="Y198" s="6" t="s">
        <v>1459</v>
      </c>
      <c r="Z198" s="6" t="s">
        <v>1460</v>
      </c>
      <c r="AA198" s="6" t="s">
        <v>1461</v>
      </c>
      <c r="AB198" s="6" t="s">
        <v>1462</v>
      </c>
      <c r="AC198" s="6">
        <v>422</v>
      </c>
      <c r="AF198" s="6" t="s">
        <v>42</v>
      </c>
      <c r="AI198" s="6" t="str">
        <f>HYPERLINK("https://doi.org/10.1515/9781942401766")</f>
        <v>https://doi.org/10.1515/9781942401766</v>
      </c>
      <c r="AK198" s="6" t="s">
        <v>49</v>
      </c>
    </row>
    <row r="199" spans="1:37" s="6" customFormat="1" x14ac:dyDescent="0.3">
      <c r="A199" s="6">
        <v>516589</v>
      </c>
      <c r="B199" s="7">
        <v>9781400849994</v>
      </c>
      <c r="C199" s="7"/>
      <c r="D199" s="7"/>
      <c r="F199" s="6" t="s">
        <v>1463</v>
      </c>
      <c r="G199" s="6" t="s">
        <v>1464</v>
      </c>
      <c r="H199" s="6" t="s">
        <v>1465</v>
      </c>
      <c r="J199" s="6">
        <v>1</v>
      </c>
      <c r="M199" s="6" t="s">
        <v>41</v>
      </c>
      <c r="N199" s="8">
        <v>41721</v>
      </c>
      <c r="O199" s="6">
        <v>2014</v>
      </c>
      <c r="P199" s="6">
        <v>888</v>
      </c>
      <c r="R199" s="6">
        <v>10</v>
      </c>
      <c r="T199" s="6" t="s">
        <v>43</v>
      </c>
      <c r="U199" s="6" t="s">
        <v>87</v>
      </c>
      <c r="V199" s="6" t="s">
        <v>500</v>
      </c>
      <c r="W199" s="6" t="s">
        <v>1466</v>
      </c>
      <c r="Y199" s="6" t="s">
        <v>1467</v>
      </c>
      <c r="AA199" s="6" t="s">
        <v>1468</v>
      </c>
      <c r="AB199" s="6" t="s">
        <v>1469</v>
      </c>
      <c r="AC199" s="6">
        <v>126</v>
      </c>
      <c r="AF199" s="6" t="s">
        <v>42</v>
      </c>
      <c r="AI199" s="6" t="str">
        <f>HYPERLINK("https://doi.org/10.1515/9781400849994")</f>
        <v>https://doi.org/10.1515/9781400849994</v>
      </c>
      <c r="AK199" s="6" t="s">
        <v>49</v>
      </c>
    </row>
    <row r="200" spans="1:37" s="6" customFormat="1" x14ac:dyDescent="0.3">
      <c r="A200" s="6">
        <v>563349</v>
      </c>
      <c r="B200" s="7">
        <v>9781400829545</v>
      </c>
      <c r="C200" s="7"/>
      <c r="D200" s="7"/>
      <c r="F200" s="6" t="s">
        <v>1470</v>
      </c>
      <c r="G200" s="6" t="s">
        <v>1471</v>
      </c>
      <c r="H200" s="6" t="s">
        <v>1472</v>
      </c>
      <c r="J200" s="6">
        <v>1</v>
      </c>
      <c r="K200" s="6" t="s">
        <v>259</v>
      </c>
      <c r="L200" s="9" t="s">
        <v>687</v>
      </c>
      <c r="M200" s="6" t="s">
        <v>41</v>
      </c>
      <c r="N200" s="8">
        <v>39630</v>
      </c>
      <c r="O200" s="6">
        <v>2006</v>
      </c>
      <c r="P200" s="6">
        <v>520</v>
      </c>
      <c r="R200" s="6">
        <v>10</v>
      </c>
      <c r="T200" s="6" t="s">
        <v>43</v>
      </c>
      <c r="U200" s="6" t="s">
        <v>87</v>
      </c>
      <c r="V200" s="6" t="s">
        <v>285</v>
      </c>
      <c r="W200" s="6" t="s">
        <v>1473</v>
      </c>
      <c r="Y200" s="6" t="s">
        <v>1474</v>
      </c>
      <c r="AA200" s="6" t="s">
        <v>1475</v>
      </c>
      <c r="AB200" s="6" t="s">
        <v>1476</v>
      </c>
      <c r="AC200" s="6">
        <v>160</v>
      </c>
      <c r="AF200" s="6" t="s">
        <v>42</v>
      </c>
      <c r="AI200" s="6" t="str">
        <f>HYPERLINK("https://doi.org/10.1515/9781400829545")</f>
        <v>https://doi.org/10.1515/9781400829545</v>
      </c>
      <c r="AK200" s="6" t="s">
        <v>49</v>
      </c>
    </row>
    <row r="201" spans="1:37" s="6" customFormat="1" x14ac:dyDescent="0.3">
      <c r="A201" s="6">
        <v>584103</v>
      </c>
      <c r="B201" s="7">
        <v>9780691212913</v>
      </c>
      <c r="C201" s="7"/>
      <c r="D201" s="7"/>
      <c r="F201" s="6" t="s">
        <v>1477</v>
      </c>
      <c r="G201" s="6" t="s">
        <v>1478</v>
      </c>
      <c r="H201" s="6" t="s">
        <v>1479</v>
      </c>
      <c r="J201" s="6">
        <v>1</v>
      </c>
      <c r="M201" s="6" t="s">
        <v>41</v>
      </c>
      <c r="N201" s="8">
        <v>43956</v>
      </c>
      <c r="O201" s="6">
        <v>1992</v>
      </c>
      <c r="P201" s="6">
        <v>304</v>
      </c>
      <c r="R201" s="6">
        <v>10</v>
      </c>
      <c r="T201" s="6" t="s">
        <v>43</v>
      </c>
      <c r="U201" s="6" t="s">
        <v>60</v>
      </c>
      <c r="V201" s="6" t="s">
        <v>568</v>
      </c>
      <c r="W201" s="6" t="s">
        <v>1480</v>
      </c>
      <c r="Y201" s="6" t="s">
        <v>1481</v>
      </c>
      <c r="AA201" s="6" t="s">
        <v>1482</v>
      </c>
      <c r="AC201" s="6">
        <v>210</v>
      </c>
      <c r="AF201" s="6" t="s">
        <v>42</v>
      </c>
      <c r="AI201" s="6" t="str">
        <f>HYPERLINK("https://doi.org/10.1515/9780691212913")</f>
        <v>https://doi.org/10.1515/9780691212913</v>
      </c>
      <c r="AK201" s="6" t="s">
        <v>49</v>
      </c>
    </row>
    <row r="202" spans="1:37" s="6" customFormat="1" x14ac:dyDescent="0.3">
      <c r="A202" s="6">
        <v>543583</v>
      </c>
      <c r="B202" s="7">
        <v>9781400890262</v>
      </c>
      <c r="C202" s="7"/>
      <c r="D202" s="7"/>
      <c r="F202" s="6" t="s">
        <v>1483</v>
      </c>
      <c r="G202" s="6" t="s">
        <v>76</v>
      </c>
      <c r="H202" s="6" t="s">
        <v>1484</v>
      </c>
      <c r="J202" s="6">
        <v>1</v>
      </c>
      <c r="M202" s="6" t="s">
        <v>41</v>
      </c>
      <c r="N202" s="8">
        <v>43396</v>
      </c>
      <c r="O202" s="6">
        <v>2019</v>
      </c>
      <c r="P202" s="6">
        <v>184</v>
      </c>
      <c r="R202" s="6">
        <v>10</v>
      </c>
      <c r="T202" s="6" t="s">
        <v>43</v>
      </c>
      <c r="U202" s="6" t="s">
        <v>87</v>
      </c>
      <c r="V202" s="6" t="s">
        <v>1485</v>
      </c>
      <c r="W202" s="6" t="s">
        <v>1486</v>
      </c>
      <c r="Y202" s="6" t="s">
        <v>1487</v>
      </c>
      <c r="AA202" s="6" t="s">
        <v>1488</v>
      </c>
      <c r="AB202" s="6" t="s">
        <v>1489</v>
      </c>
      <c r="AC202" s="6">
        <v>78</v>
      </c>
      <c r="AF202" s="6" t="s">
        <v>42</v>
      </c>
      <c r="AI202" s="6" t="str">
        <f>HYPERLINK("https://doi.org/10.1515/9781400890262?locatt=mode:legacy")</f>
        <v>https://doi.org/10.1515/9781400890262?locatt=mode:legacy</v>
      </c>
      <c r="AK202" s="6" t="s">
        <v>49</v>
      </c>
    </row>
    <row r="203" spans="1:37" s="6" customFormat="1" x14ac:dyDescent="0.3">
      <c r="A203" s="6">
        <v>583787</v>
      </c>
      <c r="B203" s="7">
        <v>9780822394501</v>
      </c>
      <c r="C203" s="7"/>
      <c r="D203" s="7"/>
      <c r="F203" s="6" t="s">
        <v>1490</v>
      </c>
      <c r="G203" s="6" t="s">
        <v>1491</v>
      </c>
      <c r="H203" s="6" t="s">
        <v>1492</v>
      </c>
      <c r="J203" s="6">
        <v>1</v>
      </c>
      <c r="K203" s="6" t="s">
        <v>1493</v>
      </c>
      <c r="M203" s="6" t="s">
        <v>315</v>
      </c>
      <c r="N203" s="8">
        <v>40893</v>
      </c>
      <c r="O203" s="6">
        <v>2011</v>
      </c>
      <c r="P203" s="6">
        <v>458</v>
      </c>
      <c r="R203" s="6">
        <v>10</v>
      </c>
      <c r="T203" s="6" t="s">
        <v>43</v>
      </c>
      <c r="U203" s="6" t="s">
        <v>87</v>
      </c>
      <c r="V203" s="6" t="s">
        <v>243</v>
      </c>
      <c r="W203" s="6" t="s">
        <v>1494</v>
      </c>
      <c r="Y203" s="6" t="s">
        <v>1495</v>
      </c>
      <c r="Z203" s="6" t="s">
        <v>1496</v>
      </c>
      <c r="AA203" s="6" t="s">
        <v>1497</v>
      </c>
      <c r="AB203" s="6" t="s">
        <v>1498</v>
      </c>
      <c r="AC203" s="6">
        <v>153.94999999999999</v>
      </c>
      <c r="AF203" s="6" t="s">
        <v>42</v>
      </c>
      <c r="AI203" s="6" t="str">
        <f>HYPERLINK("https://doi.org/10.1515/9780822394501")</f>
        <v>https://doi.org/10.1515/9780822394501</v>
      </c>
      <c r="AK203" s="6" t="s">
        <v>49</v>
      </c>
    </row>
    <row r="204" spans="1:37" s="6" customFormat="1" x14ac:dyDescent="0.3">
      <c r="A204" s="6">
        <v>622348</v>
      </c>
      <c r="B204" s="7">
        <v>9781474470230</v>
      </c>
      <c r="C204" s="7"/>
      <c r="D204" s="7"/>
      <c r="F204" s="6" t="s">
        <v>1499</v>
      </c>
      <c r="G204" s="6" t="s">
        <v>1500</v>
      </c>
      <c r="H204" s="6" t="s">
        <v>1501</v>
      </c>
      <c r="J204" s="6">
        <v>1</v>
      </c>
      <c r="M204" s="6" t="s">
        <v>1502</v>
      </c>
      <c r="N204" s="8">
        <v>44719</v>
      </c>
      <c r="O204" s="6">
        <v>2003</v>
      </c>
      <c r="P204" s="6">
        <v>528</v>
      </c>
      <c r="R204" s="6">
        <v>10</v>
      </c>
      <c r="T204" s="6" t="s">
        <v>43</v>
      </c>
      <c r="U204" s="6" t="s">
        <v>106</v>
      </c>
      <c r="V204" s="6" t="s">
        <v>126</v>
      </c>
      <c r="W204" s="6" t="s">
        <v>1503</v>
      </c>
      <c r="Y204" s="6" t="s">
        <v>1504</v>
      </c>
      <c r="AC204" s="6">
        <v>152.94999999999999</v>
      </c>
      <c r="AF204" s="6" t="s">
        <v>42</v>
      </c>
      <c r="AI204" s="6" t="str">
        <f>HYPERLINK("https://doi.org/10.1515/9781474470230")</f>
        <v>https://doi.org/10.1515/9781474470230</v>
      </c>
      <c r="AK204" s="6" t="s">
        <v>49</v>
      </c>
    </row>
    <row r="205" spans="1:37" s="6" customFormat="1" x14ac:dyDescent="0.3">
      <c r="A205" s="6">
        <v>542296</v>
      </c>
      <c r="B205" s="7">
        <v>9781400889877</v>
      </c>
      <c r="C205" s="7"/>
      <c r="D205" s="7"/>
      <c r="F205" s="6" t="s">
        <v>1505</v>
      </c>
      <c r="G205" s="6" t="s">
        <v>1506</v>
      </c>
      <c r="H205" s="6" t="s">
        <v>1507</v>
      </c>
      <c r="J205" s="6">
        <v>1</v>
      </c>
      <c r="K205" s="6" t="s">
        <v>1508</v>
      </c>
      <c r="L205" s="9" t="s">
        <v>442</v>
      </c>
      <c r="M205" s="6" t="s">
        <v>41</v>
      </c>
      <c r="N205" s="8">
        <v>43270</v>
      </c>
      <c r="O205" s="6">
        <v>2018</v>
      </c>
      <c r="P205" s="6">
        <v>144</v>
      </c>
      <c r="R205" s="6">
        <v>10</v>
      </c>
      <c r="T205" s="6" t="s">
        <v>43</v>
      </c>
      <c r="U205" s="6" t="s">
        <v>44</v>
      </c>
      <c r="V205" s="6" t="s">
        <v>44</v>
      </c>
      <c r="W205" s="6" t="s">
        <v>1509</v>
      </c>
      <c r="Y205" s="6" t="s">
        <v>1510</v>
      </c>
      <c r="AA205" s="6" t="s">
        <v>1511</v>
      </c>
      <c r="AB205" s="6" t="s">
        <v>1512</v>
      </c>
      <c r="AC205" s="6">
        <v>78</v>
      </c>
      <c r="AF205" s="6" t="s">
        <v>42</v>
      </c>
      <c r="AI205" s="6" t="str">
        <f>HYPERLINK("https://doi.org/10.23943/9781400889877")</f>
        <v>https://doi.org/10.23943/9781400889877</v>
      </c>
      <c r="AK205" s="6" t="s">
        <v>49</v>
      </c>
    </row>
  </sheetData>
  <autoFilter ref="A8:AK205" xr:uid="{39B49B26-C42B-4782-95C2-9157B93010F6}"/>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2023-04-13T03:25:12Z</dcterms:created>
  <dcterms:modified xsi:type="dcterms:W3CDTF">2024-02-02T13:23:49Z</dcterms:modified>
</cp:coreProperties>
</file>