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3" documentId="13_ncr:1_{15753E10-36FF-4566-ACB4-B5AE6CC8B84F}" xr6:coauthVersionLast="47" xr6:coauthVersionMax="47" xr10:uidLastSave="{09DF28A2-EDD2-4FF2-AD24-4C4E9B0CB06D}"/>
  <bookViews>
    <workbookView xWindow="-108" yWindow="-108" windowWidth="23256" windowHeight="12576" xr2:uid="{AE9C08CF-3BA7-4C87-BB2A-E4A9D88BCA4C}"/>
  </bookViews>
  <sheets>
    <sheet name="Sheet1" sheetId="1" r:id="rId1"/>
  </sheets>
  <definedNames>
    <definedName name="_xlnm._FilterDatabase" localSheetId="0" hidden="1">Sheet1!$A$8:$AK$203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3" i="1" l="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<sst xmlns="http://schemas.openxmlformats.org/spreadsheetml/2006/main" count="2877" uniqueCount="1167">
  <si>
    <t xml:space="preserve">Prices are subject to change. </t>
  </si>
  <si>
    <t xml:space="preserve">Please contact your local sales representatives for details. </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</si>
  <si>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</si>
  <si>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</si>
  <si>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</si>
  <si>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</si>
  <si>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</si>
  <si>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</si>
  <si>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</si>
  <si>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</si>
  <si>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</si>
  <si>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</si>
  <si>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</si>
  <si>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</si>
  <si>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</si>
  <si>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</si>
  <si>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</si>
  <si>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</si>
  <si>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</si>
  <si>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</si>
  <si>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</si>
  <si>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</si>
  <si>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</si>
  <si>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</si>
  <si>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</si>
  <si>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</si>
  <si>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</si>
  <si>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</si>
  <si>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</si>
  <si>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</si>
  <si>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</si>
  <si>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</si>
  <si>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</si>
  <si>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</si>
  <si>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</si>
  <si>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</si>
  <si>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Textbook</t>
  </si>
  <si>
    <t>Organic Chemistry: 100 Must-Know Mechanisms</t>
  </si>
  <si>
    <t>Valiulin, Roman</t>
  </si>
  <si>
    <t>De Gruyter Textbook</t>
  </si>
  <si>
    <t>De Gruyter</t>
  </si>
  <si>
    <t>Available</t>
  </si>
  <si>
    <t>Chemistry</t>
  </si>
  <si>
    <t>Organic Chemistry</t>
  </si>
  <si>
    <t xml:space="preserve"> SCI013000 SCIENCE / Chemistry / General; SCI013020 SCIENCE / Chemistry / Clinical; SCI013040 SCIENCE / Chemistry / Organic; SCI013060 SCIENCE / Chemistry / Industrial &amp; Technical</t>
  </si>
  <si>
    <t>College/higher education</t>
  </si>
  <si>
    <t>This book summarizes 100 essential mechanisms in organic chemistry ranging from classical such as the Reformatsky Reaction from 1887 to recently elucidated mechanism such as the copper(I)-catalyzed alkyne-azide cycloaddition. The reactions are easy to grasp, well-illustrated and underpinned with explanations and additional information.</t>
  </si>
  <si>
    <t>Roman Valiulin, Cambridge, USA.</t>
  </si>
  <si>
    <t>N</t>
  </si>
  <si>
    <t>Sustainable Tourism</t>
  </si>
  <si>
    <t>Principles, Contexts and Practices</t>
  </si>
  <si>
    <t>Fennell, David A. / Cooper, Chris</t>
  </si>
  <si>
    <t>Aspects of Tourism</t>
  </si>
  <si>
    <t>6</t>
  </si>
  <si>
    <t>Channel View Publications</t>
  </si>
  <si>
    <t>Industrial Chemistry</t>
  </si>
  <si>
    <t>Green and Sustainable Technology</t>
  </si>
  <si>
    <t xml:space="preserve"> BUS072000 BUSINESS &amp; ECONOMICS / Development / Sustainable Development; BUS081000 BUSINESS &amp; ECONOMICS / Industries / Hospitality, Travel &amp; Tourism; SCI026000 SCIENCE / Environmental Science (see also Chemistry / Environmental)</t>
  </si>
  <si>
    <t>This new textbook provides a comprehensive overview of sustainable tourism framed around the UN’s sustainable development goals. It examines the origins and dimensions of sustainable tourism and offers a detailed account of sustainable initiatives and management across destinations, the tourism industry, public sector and leading agencies. The book explores the principal values and priorities in sustainable development through a better understanding of values, ethics and human nature. It covers a broad range of studies from an array of disciplinary perspectives and includes learning objectives, discussion questions and international case studies throughout. It is an important text for students and researchers in tourism and sustainability.</t>
  </si>
  <si>
    <t>Chapter 1. Introduction to SustainabilityChapter 2. Introduction to the EcosphereChapter 3. Introduction to the NoösphereChapter 4. Sustainable Tourism in ActionChapter 5. The Sustainable DestinationChapter 6. The Tourism Industry (1)Chapter 7. The Tourism Industry (2)Chapter 8. Key Agencies and Influencers of Sustainable TourismChapter 9. Protected Areas, Ecotourism and SustainabilityChapter 10. Cross Cutting Issues Impacting Upon Sustainable TourismChapter 11. Sustainable Tourism FuturesChapter 12. Conclusion</t>
  </si>
  <si>
    <t>This book will surely become the standard text on sustainable tourism and remain so for a long time. It is well written and closely argued, very well referenced, and includes clear and highly relevant examples. The authors do much more than touch all the bases, they explore them in depth, and not only discuss what could be done, but how and why such actions need to be taken.</t>
  </si>
  <si>
    <t>FennellDavid A.: David A. Fennell is a Professor in the Department of Geography and Tourism Studies, Brock University, Canada. He is the editor of the Journal of Ecotourism.CooperChris: Chris Cooper is a Professor in the School of Events, Tourism and Hospitality Management, Leeds Beckett University, UK. He is co-editor of Current Issues in Tourism.David A. Fennell is a Professor in the Department of Geography and Tourism Studies, Brock University, Canada. He is the editor of the Journal of Ecotourism.Chris Cooper is a Professor in the School of Events, Tourism and Hospitality Management, Leeds Beckett University, UK. He is co-editor of Current Issues in Tourism.</t>
  </si>
  <si>
    <t>The Rheology Handbook</t>
  </si>
  <si>
    <t>For users of rotational and oscillatory rheometers</t>
  </si>
  <si>
    <t>Mezger, Thomas</t>
  </si>
  <si>
    <t>Vincentz Network</t>
  </si>
  <si>
    <t xml:space="preserve">Chemistry, other </t>
  </si>
  <si>
    <t xml:space="preserve"> SCI013000 SCIENCE / Chemistry / General</t>
  </si>
  <si>
    <t>Already in its 5th edition, this standard work describes the principles of rheology clearly, vividly and in practical terms. The book includes the rheology of additives in waterborne dispersions and surfactant systems. Not only it is a great reference book, it can also serve as a textbook for studying the theory behind the methods. The practical use of rheology is presented in the areas quality control, production and application, chemical and mechanical engineering, materials science and industrial research and development. After reading this book, the reader should be able to perform tests with rotational and oscillatory rheometers and interpret the results correctly.</t>
  </si>
  <si>
    <t>Research Laboratory Safety</t>
  </si>
  <si>
    <t>Kuespert, Daniel Reid</t>
  </si>
  <si>
    <t>4030</t>
  </si>
  <si>
    <t>Safety and Risk Management</t>
  </si>
  <si>
    <t xml:space="preserve"> EDU012000 EDUCATION / Experimental Methods; EDU029030 EDUCATION / Teaching Methods &amp; Materials / Science &amp; Technology; SCI013000 SCIENCE / Chemistry / General; SCI055000 SCIENCE / Physics / General; TEC007000 Technology &amp; Engineering / Electrical; TEC009010 Technology &amp; Engineering / Chemical &amp; Biochemical</t>
  </si>
  <si>
    <t>Research Laboratory Safety explains the most important prerequisite when working in a laboratory: Knowing the potential hazards of equipment and the chemical materials to be employed. Students learn how to assess and control risks in a research laboratory and to identify a possible danger. An approach on the hazard classes such as physical, chemical, biological and radiation hazards is given and exercises to each class prepare for exams.</t>
  </si>
  <si>
    <t>i. Preface/acknowledgementsii. Notes to the instructorPart 1: IntroductionI. IntroductionA. Accidents in the research laboratoryB. Factors contributing to laboratory accidentsC. Hazards in the laboratoryD. Ethical responsibilitiesII. Assessing and controlling riskA. Distinguishing hazard from riskB. Risk as a composite of consequence and probabilityC. Estimating risk (techniques for risk assessment)D. Exercises: risk assessmentIII. Hazard controlsA. The hazard control processB. Classifying hazard controlsC. Creativity in hazard controlD. Exercises: hazard controlPart 2: Hazard classes and controlsIV. Hazard identificationA. Hazard identif ication methodsB. Brainstorming, mind-mapping, and other creative methodsC. ChecklistsD. Reference books/standards/regulationsE. Exercises: hazard identification methodsV. Physical hazardsA. Mechanical hazardsB. SharpsC. HeatD. ColdE. Pressure and vacuum F. Electricity and magnetismG. ErgonomicsH. General environment hazardJ. ExercisesVI. Chemical hazardsA. Reactivity: the root of all chemical hazardsB. The chemical fume hoodC. CorrosivesD. FlammablesE. ToxicsF. Reactive chemicalsG. Physical hazards from chemicalsH. Standard Operating Procedures for chemical handlingI. Case studiesJ. ExercisesVII. Biological hazardsA. Lab-acquired infections and biotoxinsB. Assessment of biological infection riskC. Biosafety levelsD. Waste disposalE. The biological safety cabinetF. Aerosol-free and other related work practices</t>
  </si>
  <si>
    <t>Daniel R. Kuespert, Johns Hopkins University, MD, USA</t>
  </si>
  <si>
    <t>Rare Earth Chemistry</t>
  </si>
  <si>
    <t>Pöttgen, Rainer / Jüstel, Thomas / Strassert, Cristian A.</t>
  </si>
  <si>
    <t>De Gruyter STEM</t>
  </si>
  <si>
    <t>Inorganic Chemistry</t>
  </si>
  <si>
    <t xml:space="preserve"> SCI013010 SCIENCE / Chemistry / Analytic; SCI013030 SCIENCE / Chemistry / Inorganic; SCI013050 SCIENCE / Chemistry / Physical &amp; Theoretical; TEC009010 Technology &amp; Engineering / Chemical &amp; Biochemical</t>
  </si>
  <si>
    <t>This work introduces into the chemistry, materials science and technology of Rare Earth Elements. The chapters by experienced lecturers describe comprehensively the recent studies of their characteristics, properties and applications in functional materials. Due to the broad range of covered topics as hydrogen storage materials, LEDs or permanent magnets this work gives an up-to-date presentation of this fascinating research.</t>
  </si>
  <si>
    <t>Rainer Pöttgen, U Münster, Thomas Jüstel, University of Applied Sciences, Münster, Cristian A. Strassert, U Münster, Germany.</t>
  </si>
  <si>
    <t>The Discovery of Global Warming</t>
  </si>
  <si>
    <t>Revised and Expanded Edition</t>
  </si>
  <si>
    <t>Weart, Spencer R.</t>
  </si>
  <si>
    <t>New Histories of Science, Technology, and Medicine</t>
  </si>
  <si>
    <t>Harvard University Press</t>
  </si>
  <si>
    <t xml:space="preserve"> NAT011000 NATURE / Environmental Conservation &amp; Protection; SCI026000 SCIENCE / Environmental Science (see also Chemistry / Environmental); SCI042000 SCIENCE / Earth Sciences / Meteorology &amp; Climatology</t>
  </si>
  <si>
    <t>In 2001 an international panel of climate scientists declared that the world was warming at a rate without precedent during at least the last two millennia. How scientists reached that conclusion is the story Weart tells in The Discovery of Global Warming. The award-winning book is now revised and expanded to reflect the latest science.</t>
  </si>
  <si>
    <t>ContentsPreface1. How Could Climate Change?2. Discovering a Possibility3. A Delicate System4. A Visible Threat5. Public Warnings6. The Erratic Beast7. Breaking into Politics8. Speaking Science to Power9. The Work Completed .o.o. and BegunReflectionsMilestonesNotesIndex</t>
  </si>
  <si>
    <t>Charting the evolution and confirmation of the theory [of global warming], Weart dissects the interwoven threads of research and reveals the political and societal subtexts that colored scientists’ views and the public reception their work received.-- Andrew C. Revkin New York Times Book Review</t>
  </si>
  <si>
    <t>Industrial Separation Processes</t>
  </si>
  <si>
    <t>Fundamentals</t>
  </si>
  <si>
    <t xml:space="preserve">Haan, André B. de / Bosch, Hans </t>
  </si>
  <si>
    <t>820</t>
  </si>
  <si>
    <t>Chemical and Process Engineering</t>
  </si>
  <si>
    <t xml:space="preserve"> SCI010000 SCIENCE / Biotechnology; SCI013060 SCIENCE / Chemistry / Industrial &amp; Technical; TEC009000 Technology &amp; Engineering / Engineering (General); TEC009010 Technology &amp; Engineering / Chemical &amp; Biochemical; TEC010000 Technology &amp; Engineering / Environmental / General</t>
  </si>
  <si>
    <t>Separation processes on an industrial scale comprise well over half of the capital and operating costs. They are basic knowledge in every chemical engineering and process engineering study. This book provides comprehensive and fundamental knowledge of university teaching in this discipline, exercises and solutions.</t>
  </si>
  <si>
    <t>From the Contents: Introduction- Characteristics of Separation Processes: Significance of Separations &amp;#8211 Characteristics &amp;#8211 Industrial Separation Methods &amp;#8211 Inherent Selectivities &amp;#8211 Course ObjectivesEquilibrium Based Molecular Separations- Evaporation and Distillation: Vapor-Liquid Equilibrium &amp;#8211 Evaporation &amp;#8211 Distillation &amp;#8211 Advanced Distillation Techniques- Absorption and Stripping: Applications &amp;#8211 Gas Equilibria &amp;#8211 Design Procedures &amp;#8211 Industrial Absorbers- General Design of Gas-Liquid Contactors: Mass transfer in gas-liquid systems &amp;#8211 Plate Columns &amp;#8211 Packed Columns &amp;#8211 Efficiency &amp;#8211 Basic Design- Liquid-Liquid Extraction: Liquid-Liquid Equilibrium &amp;#8211 Extraction Schemes &amp;#8211 Countercurrent Extractions &amp;#8211 Industrial ExtractorsRate Controlled Molecular Separations- Adsorption and Ion Exchange: Adsorbents &amp;#8211 Adsorption Fundamentals &amp;#8211 Fixed Bed Adsorption &amp;#8211 Basic Adsorption Cycles &amp;#8211 Ion Exchange- Drying: Humidity &amp;#8211 Moisture in Solids &amp;#8211 Drying Mechanisms &amp;#8211 Classification of Drying Operations- Crystallization: Fundamentals &amp;#8211 Crystal Characteristics &amp;#8211 Solution Crystallization &amp;#8211 Crystallizer Modeling&amp;#8211 Other Crystallization TechniquesMechanical Separation Technology- Sedimentation &amp;amp Settling: Mechanisms &amp;#8211 Gravity &amp;#8211 Centrifugal &amp;#8211 Electrostatic &amp;#8211 Basic Design &amp;#8211 Equipment- Filtration: Fundamentals &amp;#8211 Equipment &amp;#8211 Filter Media &amp;#8211 Centrifugal &amp;#8211 Interceptive- Membrane Filtration: Membrane Selection &amp;#8211 Membrane Filtration &amp;#8211 Flux Equations and Selectivity &amp;#8211</t>
  </si>
  <si>
    <t>Andrè B. de Haan, Eindhoven University of Technology, Eindhoven, The Netherlands Hans Bosch, University of Twente, Enschede, The Netherlands.</t>
  </si>
  <si>
    <t>Paints, Pigments, Coatings and Dyes</t>
  </si>
  <si>
    <t>Electrochemistry</t>
  </si>
  <si>
    <t>A Guide for Newcomers</t>
  </si>
  <si>
    <t xml:space="preserve">Baumgärtel, Helmut </t>
  </si>
  <si>
    <t xml:space="preserve"> SCI013000 SCIENCE / Chemistry / General; SCI013010 SCIENCE / Chemistry / Analytic; SCI013030 SCIENCE / Chemistry / Inorganic; SCI013050 SCIENCE / Chemistry / Physical &amp; Theoretical; TEC009010 Technology &amp; Engineering / Chemical &amp; Biochemical</t>
  </si>
  <si>
    <t>Electrochemical processes are long known but are becoming increasingly important again, due to modern applications, such as electro-mobility or energy storage. Thus, electrochemistry is not only a topic for chemists and physicists, but also for technical engineers. This book addresses all aspects of electrochemistry, which are important in these days: electrodes, corrosion, interphases, processes, energy storage, analytical methods, and sensors.</t>
  </si>
  <si>
    <t>From the Contents: - Electrodes and Electrochemical Cells - Interphases - Voltage and Current Characteristics - Measuring Methods in Electrochemistry - Electrohemical Processes - Corrosion - Electrolysis - Electrochemical Energy Storage (Batteries, Accumulators, Fuel Cells) - Electrochemical Analysis - Sensors</t>
  </si>
  <si>
    <t xml:space="preserve"> Now, it’s time to start the experimental excursion in the way of electrochemistry and this book would certainly guide the beginners the right way! And for the libraries, it would certainly be a valuable one.  Abdul Hasib in: Journal of Electrochemical Science and Engineering 2021/11, https://pub.iapchem.org/ojs/index.php/JESE/article/view/972.</t>
  </si>
  <si>
    <t>Helmut Baumgärtel, Berlin, Germany.</t>
  </si>
  <si>
    <t>The Human Planet</t>
  </si>
  <si>
    <t>How We Created the Anthropocene</t>
  </si>
  <si>
    <t>Maslin, Mark A. / Lewis, Simon L.</t>
  </si>
  <si>
    <t>Yale University Press</t>
  </si>
  <si>
    <t xml:space="preserve"> HIS037000 HISTORY / World; NAT011000 NATURE / Environmental Conservation &amp; Protection; SCI026000 SCIENCE / Environmental Science (see also Chemistry / Environmental)</t>
  </si>
  <si>
    <t>A remarkable exploration of the science, history, and politics of the Anthropocene, one of the most important scientific ideas of our time, from two world-renowned expertsMeteorites, mega-volcanoes, and plate tectonics—the old forces of nature—have transformed Earth for millions of years. They are now joined by a new geological force—humans. Our actions have driven Earth into a new geological epoch, the Anthropocene. For the first time in our home planet's 4.5-billion-year history a single species is increasingly dictating Earth's future.To some the Anthropocene symbolizes a future of superlative control of our environment. To others it is the height of hubris, the illusion of our mastery over nature. Whatever your view, just below the surface of this odd-sounding scientific word, the Anthropocene, is a heady mix of science, philosophy, and politics linked to our deepest fears and utopian visions.Tracing our environmental impacts through time, scientists Simon Lewis and Mark Maslin reveal a new view of human history and a new outlook for the future of humanity in the unstable world we have created.</t>
  </si>
  <si>
    <t>Simon L. Lewis&amp;#160is Professor of Global Change Science at University College London and University of Leeds. An award-winning scientist, he has been described as having &amp;ldquoone of the world&amp;#39s most influential scientific minds&amp;rdquo. He has written for the&amp;#160Guardian&amp;#160and&amp;#160Foreign Policy&amp;#160magazine.Mark A. Maslin&amp;#160is Professor of Earth System Science at University College London and a Royal Society Wolfson Research Merit Scholar. He is the author of eight books and has written for&amp;#160The Times&amp;#160and&amp;#160New Scientist.</t>
  </si>
  <si>
    <t>Haan, André B. de / Eral, H. Burak / Schuur, Boelo</t>
  </si>
  <si>
    <t xml:space="preserve"> SCI010000 SCIENCE / Biotechnology; SCI013040 SCIENCE / Chemistry / Organic; SCI013060 SCIENCE / Chemistry / Industrial &amp; Technical; TEC009000 Technology &amp; Engineering / Engineering (General); TEC009010 Technology &amp; Engineering / Chemical &amp; Biochemical; TEC010000 Technology &amp; Engineering / Environmental / General; TEC018000 Technology &amp; Engineering / Industrial Technology</t>
  </si>
  <si>
    <t>Separation processes on an industrial scale account for well over half of the capital and operating costs in the chemical industry. Knowledge of these processes is key for every student of chemical or process engineering. This book is ideally suited to university teaching, thanks to its wealth of exercises and solutions. The second edition boasts an even greater number of applied examples and case studies as well as references for further reading.</t>
  </si>
  <si>
    <t>André B. de Haan, TU Eindhoven, NL Burak Eral, TU Delft, NL Boelo Schuur, University of Twente, NL.</t>
  </si>
  <si>
    <t>Chemical Reaction Engineering</t>
  </si>
  <si>
    <t>A Computer-Aided Approach</t>
  </si>
  <si>
    <t>Salmi, Tapio / Wärnå, Johan / Hernández Carucci, José Rafael / de Araújo Filho, César A.</t>
  </si>
  <si>
    <t xml:space="preserve"> SCI013000 SCIENCE / Chemistry / General; SCI013060 SCIENCE / Chemistry / Industrial &amp; Technical; SCI013070 SCIENCE / Chemistry / Computational &amp; Molecular Modeling; TEC009010 Technology &amp; Engineering / Chemical &amp; Biochemical; TEC009060 Technology &amp; Engineering / Industrial Engineering; TEC018000 Technology &amp; Engineering / Industrial Technology; TEC027000 Technology &amp; Engineering / Nanotechnology &amp; MEMS</t>
  </si>
  <si>
    <t>This book illustrates how models of chemical reactors are built up in a systematic manner, step by step. The authors also outline how the numerical solution algorithms for reactor models are selected, as well as how computer codes are written for numerical performance, with a focus on MATLAB and Fortran. Examples solved in MATLAB and simulations performed in Fortran are included for demonstration purposes.</t>
  </si>
  <si>
    <t>Tapio Salmi, Johan Wärnå, José R. Hernández Carucci, César A. de Araújo Filho, Åbo Akademi University, Turku, Finland.</t>
  </si>
  <si>
    <t>Biotechnology</t>
  </si>
  <si>
    <t>Happe, Thomas / Faissner, Andreas  / Gasper-Schönenbrücher, Raphael / Gaßmeyer, Sarah / Hemschemeier, Anja / Herlitze, Stefan / Klausmeyer, Alice / Kourist, Robert / Lübben, Mathias / Lübbert, Hermann / Massek, Olivia / Mosig, Axel / Narberhaus, Franz / Nowaczyk, Marc M. / Poetsch, Ansgar  / Reinhard, Jacqueline / Rexroth, Sascha / Rögner, Matthias / Spoida, Katharina / Stern, Dennis / Teichert, Ines / Theocharidis, Ursula / Wiese, Stefan / Harst, Andreas / Piotrowski, Markus</t>
  </si>
  <si>
    <t>Kück, Ulrich / Frankenberg-Dinkel, Nicole</t>
  </si>
  <si>
    <t>1251</t>
  </si>
  <si>
    <t xml:space="preserve"> SCI010000 SCIENCE / Biotechnology; SCI013060 SCIENCE / Chemistry / Industrial &amp; Technical; TEC009010 Technology &amp; Engineering / Chemical &amp; Biochemical; TEC012000 Technology &amp; Engineering / Food Science; TEC031010 Technology &amp; Engineering / Power Resources / Alternative &amp; Renewable</t>
  </si>
  <si>
    <t>This textbook presents processes, modern research and applications in white, red, green and blue biotechnology using a color-coded classification. General introductions, concluding paragraphs, key terms, addressed problems, and recommended additional readings to each chapter are ideally suited for advanced graduate or master students and will also be a good reference for PhD students, physicians, engineers, attorneys.</t>
  </si>
  <si>
    <t xml:space="preserve"> Biotechnology is a good companion for anyone working in the biotechnology field. [...] Overall the book Biotechnology is a very worthwhile addition to the library of scientists and non-scientists alike. [...] Biotechnology is growing rapidly, and the book Biotechnology can help us all keep up. Lawrence P. Wackett in: Acta Cryst. (2017). D73, 465&amp;#8211466</t>
  </si>
  <si>
    <t>Ulrich Kück, Nicole Frankenberg-Dinkel, University of Bochum, Germany.</t>
  </si>
  <si>
    <t>A Source Book in Chemistry, 1900-1950</t>
  </si>
  <si>
    <t>Leicester, Henry M.</t>
  </si>
  <si>
    <t>Source Books in the History of the Sciences</t>
  </si>
  <si>
    <t>10</t>
  </si>
  <si>
    <t xml:space="preserve"> SCI000000 SCIENCE / General; SCI013000 SCIENCE / Chemistry / General; SCI034000 SCIENCE / History</t>
  </si>
  <si>
    <t>The Source Book serves as an introduction to present-day chemistry and can also be used as supplementary reading in general chemistry courses, since, in many instances, the papers explain the circumstances under which a particular discovery was made--information that is customarily lacking in textbooks. Although the selections are classified into the usual branches of the science, it will be apparent to the reader how the discoveries in any one branch were taken up and incorporated into others.</t>
  </si>
  <si>
    <t>LeicesterHenry M.: Henry M. Leicester, who was educated at Stanford University, is Professor of Biochemistry at the University of the Pacific in San Francisco. He is the author of Biochemistry of the Teeth and Historical Background of Chemistry, and is co-editor of A Source Book in Chemistry, 4OO-9OO.</t>
  </si>
  <si>
    <t>Chemical Photocatalysis</t>
  </si>
  <si>
    <t>König, Burkhard</t>
  </si>
  <si>
    <t xml:space="preserve"> SCI013000 SCIENCE / Chemistry / General; SCI013030 SCIENCE / Chemistry / Inorganic; SCI013040 SCIENCE / Chemistry / Organic; SCI013050 SCIENCE / Chemistry / Physical &amp; Theoretical; SCI013060 SCIENCE / Chemistry / Industrial &amp; Technical; TEC009010 Technology &amp; Engineering / Chemical &amp; Biochemical; TEC021000 Technology &amp; Engineering / Materials Science / General</t>
  </si>
  <si>
    <t>Visible light is an abundant source of energy. While the conversion of light energy into electrical energy (photovoltaics) is highly developed and commercialized, the use of visible light in chemical synthesis is far less explored. Chemical photocatalysts that mimic principles of biological photosynthesis utilize visible light to drive endothermic or kinetically hindered reactions.</t>
  </si>
  <si>
    <t>Burkhard König, University of Regensburg, Germany.</t>
  </si>
  <si>
    <t>Chemistry and Biochemistry of Food</t>
  </si>
  <si>
    <t>Perez-Castineira, Jose</t>
  </si>
  <si>
    <t>Biochemistry</t>
  </si>
  <si>
    <t xml:space="preserve"> SCI000000 SCIENCE / General; SCI007000 SCIENCE / Life Sciences / Biochemistry; SCI013040 SCIENCE / Chemistry / Organic; TEC012000 Technology &amp; Engineering / Food Science; TEC021000 Technology &amp; Engineering / Materials Science / General</t>
  </si>
  <si>
    <t>This book provides an excellent platform for understanding the chemical processes involved in food transformation. Starting with the examination of major food components, such as water, carbohydrates, lipids, proteins and minerals, the author further introduces the biochemistry of digestion and energy metabolism of food ingredients. The last section of the book is devoted to modern food technologies and their future perspectives.</t>
  </si>
  <si>
    <t>Prof. Jose R. Perez-Castineira, University of Sevilla, Spain</t>
  </si>
  <si>
    <t>Handbook of Biodegradable Polymers</t>
  </si>
  <si>
    <t>Bastioli, Catia</t>
  </si>
  <si>
    <t>De Gruyter Reference</t>
  </si>
  <si>
    <t>Polymer Science and Technology</t>
  </si>
  <si>
    <t xml:space="preserve"> SCI013000 SCIENCE / Chemistry / General; SCI026000 SCIENCE / Environmental Science (see also Chemistry / Environmental); TEC021000 Technology &amp; Engineering / Materials Science / General; TEC055000 Technology &amp; Engineering / Textiles &amp; Polymers</t>
  </si>
  <si>
    <t>This handbook covers characteristics, processability and application areas of biodegradable polymers, with key polymer family groups discussed. It explores the role of biodegradable polymers in different waste management practices including anaerobic digestion, and considers topics such as the different types of biorefineries for renewable monomers used in producing the building blocks for biodegradable polymers.</t>
  </si>
  <si>
    <t>Catia Bastioli, Novamont, Italy.</t>
  </si>
  <si>
    <t>Emulsions</t>
  </si>
  <si>
    <t>Formation, Stability, Industrial Applications</t>
  </si>
  <si>
    <t>Tadros, Tharwat F.</t>
  </si>
  <si>
    <t>5090</t>
  </si>
  <si>
    <t>Detergents</t>
  </si>
  <si>
    <t xml:space="preserve"> MED071000 MEDICAL / Pharmacology; SCI013050 SCIENCE / Chemistry / Physical &amp; Theoretical; SCI013060 SCIENCE / Chemistry / Industrial &amp; Technical; TEC009010 Technology &amp; Engineering / Chemical &amp; Biochemical; TEC012000 Technology &amp; Engineering / Food Science; TEC021000 Technology &amp; Engineering / Materials Science / General</t>
  </si>
  <si>
    <t>Emulsions provides a general introduction, the industrial role of emulsifiers and addresses different problems such as creaming/sedimentation, flocculation, Ostwald ripening, coalescence and phase inversion. Thermodynamics, adsorption and interaction forces between emulsion droplets are thoroughly explained. Supplemented by many figures and tables, it helps to characterize and select the right emulsifier for various industrial applications.</t>
  </si>
  <si>
    <t>Tharwat F. Tadros, Wokingham, UK.</t>
  </si>
  <si>
    <t>Supramolecular Chemistry</t>
  </si>
  <si>
    <t>From Concepts to Applications</t>
  </si>
  <si>
    <t>Kubik, Stefan</t>
  </si>
  <si>
    <t>Macromolecular Chemistry</t>
  </si>
  <si>
    <t xml:space="preserve"> SCI013000 SCIENCE / Chemistry / General; SCI013040 SCIENCE / Chemistry / Organic; TEC021000 Technology &amp; Engineering / Materials Science / General</t>
  </si>
  <si>
    <t>This book provides an accessible and timely introduction to the exciting interdisciplinary field of supramolecular chemistry. Starting with the principles that explain how molecules recognize each other and self-assemble non-covalently, an overview is given how these concepts can be used to create complex supramolecular architectures. One thus learns how to design functional molecular systems that serve as switches, motors, transporters, catalysts, chemosensors and much more.  In 2022 this book won the Literature Prize of the German Chemical Industry Association VCI. For the full press release (in German): https://www.vci.de/fonds/presse-und-infos/pressemitteilungen/preisgeld-fuer-supramolekuele.jsp</t>
  </si>
  <si>
    <t>Prof. Dr. Stefan Kubik, Technische Universität Kaiserslautern, Germany.</t>
  </si>
  <si>
    <t>Bioorganometallic Chemistry</t>
  </si>
  <si>
    <t>Weigand, Wolfgang / Apfel, Ulf-Peter</t>
  </si>
  <si>
    <t>4740</t>
  </si>
  <si>
    <t>Bioorganometallic Chemistry is an excellent introduction to this transdisciplinary field which is straddled with biochemistry, medicine and organometallic chemistry. The book is a comprehensive review on the latest advances of this rapidly growing area, as well as historical background and future trends, revealing a tremendous potential of bioorganometallic compounds as novel drug candidates and diagnostic tools.</t>
  </si>
  <si>
    <t>Ulf-Peter Apfel, Ruhr-University Bochum, Germany.Wolfgang Weigand, Friedrich-Schiller-Universität Jena, Germany.</t>
  </si>
  <si>
    <t>Engineering Risk Management</t>
  </si>
  <si>
    <t>Meyer, Thierry / Reniers, Genserik</t>
  </si>
  <si>
    <t>2250</t>
  </si>
  <si>
    <t xml:space="preserve"> SCI013060 SCIENCE / Chemistry / Industrial &amp; Technical; TEC009010 Technology &amp; Engineering / Chemical &amp; Biochemical; TEC018000 Technology &amp; Engineering / Industrial Technology</t>
  </si>
  <si>
    <t>This revised 2nd edition of Engineering Risk Management presents engineering aspects of risk management. After an introduction to potential risks the authors presents management principles, risk diagnostics, analysis and treatments followed by examples of practical implementation in chemistry, physics and emerging technologies such as nanoparticles.</t>
  </si>
  <si>
    <t>From the Contents: Preface: Is risk management only a matter of financial? Introduction to engineering and managing risks - ISO31000- Hazards and risks- Risk perception- Objectives of engineering risk management (Risk Identification, Risk Analysis, Risk Handling, Risk Monitoring)- Management techniquesRisk management principles- Introduction to risk management- Heinrich pyramid- Incident/accident- Risk modeling (static and dynamic)Risk evaluation and prioritization- PDCA (PlanDoCheckAct) concept, Deming wheel - Crisis management (example Katrina Hurricane)- High Reliability Organizations and systemic risksRisk diagnostic and analysis- Introduction to risk assessment techniques- HAZOP- FMECA- FTA / ETA- Risk matrixRisk treatment/reduction- Prevention- Protection- Precautionary principle- Risk mitigation STOP (strategic, technical, operational and personal) principle- Risk recording- Risk management plan- Business continuity planEvent analysis- How and why analyzing accidents- Anatomy of an accident- The causal tree method- ExamplesExamples of practical implementation of engineering risk management- Chemistry field- Physical hazards (lasers, cryogenics, ..)- Emerging technologies (nanoparticles)</t>
  </si>
  <si>
    <t>Thierry Meyer, Ecole Polytechnique Fèdèralede Lausanne, Switzerland Genserik Reniers, University of Antwerp, Belgium.</t>
  </si>
  <si>
    <t>Sustainable Process Engineering</t>
  </si>
  <si>
    <t>Szekely, Gyorgy</t>
  </si>
  <si>
    <t xml:space="preserve"> SCI000000 SCIENCE / General; SCI026000 SCIENCE / Environmental Science (see also Chemistry / Environmental); TEC009010 Technology &amp; Engineering / Chemical &amp; Biochemical; TEC018000 Technology &amp; Engineering / Industrial Technology</t>
  </si>
  <si>
    <t>Sustainable process engineering is a methodology to design new and redesign existing processes that follow the principles of green chemistry and green engineering, and ultimately contribute to a sustainable development. The newest achievements of chemical engineering, opened new opportunities to design more efficient, safe, compact and environmentally benign chemical processes. The book provides a guide to sustainable process design applicable in various industrial fields.  • Discusses the topic from a wide angle: chemistry, materials, processes, and equipment.　　  • Includes state-of-the-art research achievements that are yet to be industrially implemented.　　  • Transfers knowledge between chemists and chemical engineers.  • QR codes direct the readers to animations, short videos, magazines, and blogs on specific topics  • Worked examples deepen the understanding of the sustainable assessment of chemical manufacturing processes</t>
  </si>
  <si>
    <t>Gyorgy Szekely, King Abdullah University of Science and Technology (KAUST), Thuwal, Kingdom of Saudi Arabia.</t>
  </si>
  <si>
    <t>Metals, Microbes, and Minerals - The Biogeochemical Side of Life</t>
  </si>
  <si>
    <t>Kroneck, Peter / Sosa Torres, Martha</t>
  </si>
  <si>
    <t xml:space="preserve"> Metal Ions in Life Sciences</t>
  </si>
  <si>
    <t>21</t>
  </si>
  <si>
    <t xml:space="preserve"> SCI007000 SCIENCE / Life Sciences / Biochemistry; SCI013000 SCIENCE / Chemistry / General; SCI013020 SCIENCE / Chemistry / Clinical; SCI013030 SCIENCE / Chemistry / Inorganic; SCI013060 SCIENCE / Chemistry / Industrial &amp; Technical</t>
  </si>
  <si>
    <t>One of the biggest questions in today's biochemistry is how biological molecules became essential for the processes that occur within living cells. This new book from outstanding Metal Ions in Life Science series gives an overview about biochemical evolution of organic molecules and metabolic pathways in living systems and outlines the vital biochemical processes in microbial cells in which metals are involved.</t>
  </si>
  <si>
    <t>Peter M. H. Kroneck, University of Konstanz, Germany, Martha E. Sosa Torres, Universidad Nacional Autónoma de Mexico.</t>
  </si>
  <si>
    <t>Applied Electrochemistry</t>
  </si>
  <si>
    <t>Krysinski, Pawel / Jackowska, Krystyna</t>
  </si>
  <si>
    <t xml:space="preserve"> SCI000000 SCIENCE / General; SCI013050 SCIENCE / Chemistry / Physical &amp; Theoretical; TEC009010 Technology &amp; Engineering / Chemical &amp; Biochemical; TEC021000 Technology &amp; Engineering / Materials Science / General</t>
  </si>
  <si>
    <t>This book introduces the main aspects of modern applied electrochemistry. Starting with the basics of electrochemical kinetics, the authors address the chemistry and types of corrosion, principles of electro- and biocatalysis, electrodeposition and its applications in industrial processes. The book later discusses the electrochemistry and photoelectrochemistry of semiconductors and their applications in solar energy conversion and photocatalysis.</t>
  </si>
  <si>
    <t>Krystyna Jackowska, Pawel Krysinski, University of Warsaw, Poland.</t>
  </si>
  <si>
    <t>Drinking Water Treatment</t>
  </si>
  <si>
    <t>An Introduction</t>
  </si>
  <si>
    <t>Worch, Eckhard</t>
  </si>
  <si>
    <t>Environmental Chemistry</t>
  </si>
  <si>
    <t xml:space="preserve"> SCI013010 SCIENCE / Chemistry / Analytic; SCI013080 SCIENCE / Chemistry / Environmental (see also Environmental Science); SCI026000 SCIENCE / Environmental Science (see also Chemistry / Environmental); TEC009010 Technology &amp; Engineering / Chemical &amp; Biochemical; TEC021000 Technology &amp; Engineering / Materials Science / General</t>
  </si>
  <si>
    <t>This publication provides the scientific fundamentals for understanding chemical, physical and biological processes that are used in drinking water treatment, such as filtration, coagulation, softening, deironing, demanganization and others. Written in a compact and easily accessible form, the book is focused on the objectives, the theoretical basics and the practical implementation of the treatment processes.</t>
  </si>
  <si>
    <t>Eckhard Worch, Dresden University of Technology, Dresden, Germany.</t>
  </si>
  <si>
    <t>Polyurethanes</t>
  </si>
  <si>
    <t>Coatings, Adhesives and Sealants</t>
  </si>
  <si>
    <t>Squiller, Edward</t>
  </si>
  <si>
    <t>The chemistry of polyurethane coatings is of great significance in many applications worldwide. Moreover, their development potential has yet to be exhausted by any means. New applications are being identified and the product range will be further development. The book provides a comprehensive overview of the chemistry and the various possible application fields of polyurethanes. It starts by illustrating the principles of polyurethane chemistry, enabling the reader to understand the current significance of many applications and special developments. Newcomers learn about the key concepts of polyurethane chemistry and the main application technologies, while experienced specialists will value the insights on current trends and changes.</t>
  </si>
  <si>
    <t>Microfluidics</t>
  </si>
  <si>
    <t>Theory and Practice for Beginners</t>
  </si>
  <si>
    <t xml:space="preserve">Seiffert, Sebastian / Thiele, Julian </t>
  </si>
  <si>
    <t>4621</t>
  </si>
  <si>
    <t>Biochemical Engineering</t>
  </si>
  <si>
    <t xml:space="preserve"> SCI010000 SCIENCE / Biotechnology; SCI013050 SCIENCE / Chemistry / Physical &amp; Theoretical; SCI041000 SCIENCE / Mechanics / General; SCI050000 SCIENCE / Nanoscience; TEC055000 Technology &amp; Engineering / Textiles &amp; Polymers</t>
  </si>
  <si>
    <t>Microfluidics introduces the theory and practice of fluid flow on small scales. The exquisite control of such flow at low Reynolds numbers allows liquids to be processed in either a well-defined co-flow or a well-defined segmented-flow fashion. Both lays a ground for high-throughput analytics and advanced materials design. With that, this book is ideal for research scientists and Ph.D. students in the fields of chemistry, chemical engineering, biotechnology, and materials science.</t>
  </si>
  <si>
    <t>Sebastian Seiffert, Johannes Gutenberg Universitaet, Mainz Julian Thiele, Leibniz Institute for Polymer Research, Dresden, Germany.</t>
  </si>
  <si>
    <t>Integrated Bioprocess Engineering</t>
  </si>
  <si>
    <t>Posten, Clemens</t>
  </si>
  <si>
    <t>950</t>
  </si>
  <si>
    <t xml:space="preserve"> SCI010000 SCIENCE / Biotechnology; TEC009010 Technology &amp; Engineering / Chemical &amp; Biochemical</t>
  </si>
  <si>
    <t>Integrated Bioprocess Engineering covers engineering tasks around the cultivation process in bioreactors like media design, feeding strategies, or cell harvesting. All aspects are described from conceptual considerations to technical realization. It gives insight to students of technical biology, bioengineering, and biotechnology by detailed explanations, drawings, formulas, and example processes of medical and industrial applications.</t>
  </si>
  <si>
    <t>Clemens Posten,Karlsruhe Institute of Technology, Karlsruhe, Germany.</t>
  </si>
  <si>
    <t>BASF Handbook Basics of Coating Technology</t>
  </si>
  <si>
    <t>3rd Revised Edition</t>
  </si>
  <si>
    <t>Goldschmidt, Artur / Streitberger, Hans-Joachim</t>
  </si>
  <si>
    <t>European Coatings LIBRARY</t>
  </si>
  <si>
    <t>The industry’s most comprehensive handbook - now available in its 3rd edition: the BASF Handbook covers the entire spectrum from coatings formulation and relevant production processes through to practical application aspects. It takes a journey through the industry’s various sectors, placing special emphasis on automotive coating and industrial coating in general. The new edition has been completely updated, featuring several new sections on nanoproducts, low-emissions, biobased materials, wind turbine coating, and smart coatings.</t>
  </si>
  <si>
    <t>Metallo-Drugs: Development and Action of Anticancer Agents</t>
  </si>
  <si>
    <t>Sigel, Helmut / Sigel, Astrid / Sigel, Roland K.O. / Freisinger, Eva</t>
  </si>
  <si>
    <t>18</t>
  </si>
  <si>
    <t xml:space="preserve"> MED012000 MEDICAL / Chemotherapy; MED071000 MEDICAL / Pharmacology; MED072000 MEDICAL / Pharmacy; SCI013020 SCIENCE / Chemistry / Clinical; SCI013030 SCIENCE / Chemistry / Inorganic; SCI013060 SCIENCE / Chemistry / Industrial &amp; Technical</t>
  </si>
  <si>
    <t>Volume 18, entitled Metallo-Drugs: Development and Action of Anticancer Agents of the series Metal Ions in Life Sciences centers on biological, medicinal inorganic chemistry. The serendipitous discovery of the antitumor activity of cis-diamminodichloroplatinum(II) (cisplatin) by Barnett Rosenberg in the 1960s is a landmark in metallodrug-based chemotherapy. The success of cisplatin in the clinic, followed by oxaliplatin and carboplatin, along with their drawbacks relating mainly to resistance development and severe toxicity, initiated research on polynuclear platinum complexes and on Pt(IV) complexes as prodrugs. Furthermore, the indicated shortcomings led to the exploration of other transition and main group metal ions, among them Ru(II/III), Au(I/III), Ti(IV), V(IV/V), and Ga(III) including also the essential metal ions Fe(II/III), Cu(I/II), and Zn(II). Ionic as well as covalent and non-covalent interactions between structurally very different complexes and biomolecules like nucleic acids, proteins, and carbohydrates are studied and discussed with regard to their possible anticancer actions. Hence, MILS-18 summarizes the research at the forefront of medicinal inorganic chemistry, including studies on the next-generation, tailor-made anticancer drugs. All this and more is treated in an authoritative and timely manner in the 17 stimulating chapters of this book, written by 39 internationally recognized experts from 10 nations (from the US via Europe to China and Australia). The impact of this vibrant research area is manifested by more than 2700 references, nearly 150 illustrations (more than half in color) and several comprehensive tables. Metallo-Drugs: Development and Action of Anticancer Agents is an essential resource for scientists working in the wide range from enzymology, material sciences, analytical, organic, and inorganic bi</t>
  </si>
  <si>
    <t>From the Content: Introduction to the Wider Field of Metallo-Drugs Cisplatin and Oxaliplatin: Our Current Understanding of Their Actions Polynuclear Platinum Drugs: Covalent and Non-covalent DNA-Binding Agents Different Drugs, Different Actions: The Actions and Consequences of Trans and Cationic Platinum Drugs Platinum(IV) Drugs The Ruthenium Drugs KP1019 and NAMI-A: Our Current Understanding of Their Actions Ruthenium Piano-Stool Organometallic Drugs The Gold Drugs Titanium Drugs Vanadium Drugs Non-covalent Metallo-Drugs: Targeting Junction Structures Metallo-Drugs that Target Proteins Non-canonical Nucleic Acid Targets: Metallo-Drugs that Act on Quadruplexes Targeting, Delivery and Nanoscience of Metallo-Drugs Metallo-Intercalators</t>
  </si>
  <si>
    <t xml:space="preserve"> The editors are to be congratulated for not only keeping the scientific community abreast of latest developments in this vibrant field of research but for providing an invaluable resource which will no doubt stimulate further cutting edge research in this domain. This volume will also act as an invaluable and indispensable reference source for postgraduate as well as undergraduate teaching. I cannot recommend it highly enough.  Celine J. Marmion in: Coordination Chemistry Reviews 371 (2018) 96–98    (...) Metallo-Drugs: Development and Action of Anticancer Agents is a nice collection of articles that serves a suitable introduction to either the novice or experienced researcher in the field.  Seth M. Cohen in: Journal of Inorganic Biochemistry 186 (2018) 103   Volume 18 of MILS is an excellent update on a vibrant field within Bioinorganic Chemistry, the role of metal species in the treatment of cancer. It reflects both the successes of metallo-drugs in the clinic, their failures and shortcomings, and at the same time also promises and hopes for improved drugs in the future. The book is, as stated by the editors, indeed an “essential resource for scientists in this field” and a valuable source for teachers of relevant Bioinorganic Chemistry courses.  Bernhard Lippert in: Inorganica Chimica Acta 479 (2018) 247–248   (...) This volume currently represents the most up-to-date review within the field of metal-based anticancer agents. (...) A particular strength is the focus on the mechanistic studies and the biological targets, an important feature that makes it different from other reviews recently published. (...) The volume Metallo-Drugs: Development and Action of Anticancer Agents is strongly recommended not only to experienced scientists (either chemists, biologists, biochemists or pharmacologists), but also to researchers in the early stage of their career willing to ga</t>
  </si>
  <si>
    <t>Helmut and Astrid Sigel, University of Basel, Switzerland Roland K. O. Sigel and Eva Freisinger, University of Zürich, Switzerland.</t>
  </si>
  <si>
    <t>Essential Metals in Medicine: Therapeutic Use and Toxicity of Metal Ions in the Clinic</t>
  </si>
  <si>
    <t>Carver, Peggy L.</t>
  </si>
  <si>
    <t>19</t>
  </si>
  <si>
    <t xml:space="preserve"> MED071000 MEDICAL / Pharmacology; SCI013000 SCIENCE / Chemistry / General; SCI013020 SCIENCE / Chemistry / Clinical; SCI013030 SCIENCE / Chemistry / Inorganic; SCI013060 SCIENCE / Chemistry / Industrial &amp; Technical</t>
  </si>
  <si>
    <t>Volume 19, entitled Essential Metals in Medicine: Therapeutic Use and Toxicity of Metal Ions in the Clinic of the series Metal Ions in Life Sciences centers on the role of metal ions in clinical medicine. Metal ions are tightly regulated in human health: while essential to life, they can be toxic as well. Following an introductory chapter briefly discussing several important metal-related drugs and diseases and a chapter about drug development, the focus is fi rst on iron: its essentiality for pathogens and humans as well as its toxicity. Chelation therapy is addressed in the context of thalassemia, its relationship to neurodegenerative diseases and also the risks connected with iron administration are pointed out. A subject of intense debate is the essentiality of chromium and vanadium. For example, chromium(III) compounds are taken as a nutritional supplement by athletes and bodybuilders in contrast, chromate, Cr(VI), is toxic and a carcinogen for humans. The benefi cial and toxic effects of manganese, cobalt, and copper on humans are discussed. The need for antiparasitic agents is emphasized as well as the clinical aspects of metal-containing antidotes for cyanide poisoning. In addition to the essential and possibly essential ones, also other metal ions play important roles in human health, causing harm (like the metalloid arsenic, lead or cadmium) or being used in diagnosis or treatment of human diseases, like gadolinium, gallium, lithium, gold, silver or platinum. The impact of this vibrant research area on metals in the clinic is provided in 14 stimulating chapters, written by internationally recognized experts from the Americas, Europe and China, and is manifested by approximately 2000 references, and about 90 illustrations and tables. Essential Metals in Medicine: Therapeutic Use and Toxicity of Metal Ions in the Clinic is an essential resource for scientists working in the wide range f</t>
  </si>
  <si>
    <t xml:space="preserve"> In conclusion, this volume of MILS lives up in every way to the high standard set by previous volumes. I recommend it as strongly as possible not only to those individuals or institutions with a regular subscription to the series, but also to any researcher with an interest in the medical/medicinal/health (however one might distinguish amongst these areas) aspects of metal ions. Thus, both clinical and basic researchers would benefit greatly from volume 19 of MILS. Joshua Telser in: Coordination Chemistry Reviews 392 (2019), 81-82   Overall, this volume is a nice compilation of articles describing some of the emerging therapeutic uses of metals in medicine. Each chapter has an extensive literature survey which would be of benefit to the researchers in their areas. It would also serve as an excellent introduction to readers interested in metals in medicine and their possible therapeutic benefits. Bibudhendra Sarkar in: Journal of Inorganic Biochemistry 199 (2019), DOI https://doi.org/10.1016/j.jinorgbio.2019.110794</t>
  </si>
  <si>
    <t>Peggy L. Carver, College of Pharmacy, University of Michigan, Ann Arbor, USA.</t>
  </si>
  <si>
    <t>Organic and Inorganic Fluorine Chemistry</t>
  </si>
  <si>
    <t>Methods and Applications</t>
  </si>
  <si>
    <t>Haupt, Axel</t>
  </si>
  <si>
    <t xml:space="preserve"> SCI013030 SCIENCE / Chemistry / Inorganic; SCI013040 SCIENCE / Chemistry / Organic; SCI013060 SCIENCE / Chemistry / Industrial &amp; Technical; SCI013100 SCIENCE / Chemistry / Electrochemistry</t>
  </si>
  <si>
    <t>This textbook provides a comprehensive overview of synthesis protocols for organic and inorganic fluorinated compounds. Electrochemical fluorination, nucleophilic, radical and electrophilic addition is discussed. Applications of organofluorine compounds, main group fluorides and metal fluorides in pharmaceuticals, electronic devices and medical diagnostics is covered. Each chapter will be followed by exercises covering the topics.</t>
  </si>
  <si>
    <t>Axel Haupt, Jacobs University Bremen, Bremen, Germany.</t>
  </si>
  <si>
    <t>Industrial Organic Chemistry</t>
  </si>
  <si>
    <t>Benvenuto, Mark Anthony</t>
  </si>
  <si>
    <t>4680</t>
  </si>
  <si>
    <t xml:space="preserve"> SCI013000 SCIENCE / Chemistry / General; SCI013040 SCIENCE / Chemistry / Organic; SCI013060 SCIENCE / Chemistry / Industrial &amp; Technical; SCI026000 SCIENCE / Environmental Science (see also Chemistry / Environmental); TEC009010 Technology &amp; Engineering / Chemical &amp; Biochemical</t>
  </si>
  <si>
    <t>Industrial Organic Chemistry examines all major industrial manufacturing technologies and reaction types with a focus on organic chemistry in general and petroleum refining in particular. The author takes a systematic approach to introducing the most important classes of organic compounds, from the C1 fraction through to polyaromatics and polymers. The author introduces biological sources for key compounds such as fuel and plastics and compares these bio-based organic materials to the corresponding petroleum-based chemicals. In addition to the chemistry behind processes in the petroleum, pharma, food and agrochemical industries, this book also discusses related topics such as process selectivity, waste management, and product purification.</t>
  </si>
  <si>
    <t>Mark Anthony Benvenuto, University of Detroit Mercy, Detroit, USA.</t>
  </si>
  <si>
    <t>Colour Technology of Coatings</t>
  </si>
  <si>
    <t>Wilker, Gerhard / Weixel, Sandra / Kremitzl, Hans-Jörg / Henning, Rainer / Hempelmann, Uwe / Gauss, Stephan / Gabel, Peter</t>
  </si>
  <si>
    <t>Like many other textbooks, this one has its origins in the classroom and is the culmination of more than 10 years’ experience of teaching courses on colorimetry to engineers and technicians from various branches of industry.The VDMI, the VdL and the FPL asked various experts at pigments, paints, and instrument makers in 2000 to design various training modules for colourists working on industrial, plastics, paint, and print applications of colour.The objective was to provide a technically correct and up-to-date introduction to those many aspects of colour and colour applications in industry. The target group was engineers deeply involved in colour applications in various industrial sectors. The first set of training modules was offered in 2001. Until retiring in 2014, Dr. Tasso Bäurle successfully steered the ship for almost 14 years, taking charge of the training modules. He continually refined and modified the underlying concept to meet the demands of the participants and participating industries. The latest version comprises just two modules covering elementary concepts of colorimetry and in-depth insights in colorimetry. Although the main focus is on paint applications, all the methods presented can be readily adapted to colour applications in other industries.The main purpose of this book is to provide a comprehensive survey of relevant industrial colour applications and numerous concepts of physical and physiological pigment optics in order that a written record may be preserved of the specialist knowledge of all the lecturers involved in the coloristic training course. The colour problems discussed in this book include optics and chemistry of solid-colour and effect pigments, colourant formulation, optical microscopy of effect colour shades for pigment identification, methods of elementary and advanced colorimetry, measurement and visual assessment of solid and effect colour shades, colour tolerances and acceptability, and colour-order systems. Compared to</t>
  </si>
  <si>
    <t>Protein Chemistry</t>
  </si>
  <si>
    <t>Backman, Lars</t>
  </si>
  <si>
    <t xml:space="preserve"> SCI007000 SCIENCE / Life Sciences / Biochemistry; SCI013000 SCIENCE / Chemistry / General; SCI013040 SCIENCE / Chemistry / Organic</t>
  </si>
  <si>
    <t>This class-tested textbook gives an overview of the structure and functions of proteins and explains how amino acids form a defined structural entity with specific properties. The authors also introduce modern methods for purification and separation of proteins as well as different techniques for analyzing their structural and functional properties. A separate part of the book is devoted to enzymes and kinetics of enzymatic reactions.</t>
  </si>
  <si>
    <t>Lars Backman, Umeå University, Umeå, Sweden.</t>
  </si>
  <si>
    <t>High Explosives, Propellants, Pyrotechnics</t>
  </si>
  <si>
    <t>Koch, Ernst-Christian</t>
  </si>
  <si>
    <t>Explosives, Propellants and Pyrotechnics</t>
  </si>
  <si>
    <t xml:space="preserve"> SCI013030 SCIENCE / Chemistry / Inorganic; SCI013040 SCIENCE / Chemistry / Organic; SCI013050 SCIENCE / Chemistry / Physical &amp; Theoretical; TEC019000 Technology &amp; Engineering / Lasers &amp; Photonics; TEC021000 Technology &amp; Engineering / Materials Science / General; TEC025000 Technology &amp; Engineering / Military Science</t>
  </si>
  <si>
    <t>This reference book on energetic materials with over 600 alphabetically ordered entries stands out with up-to-date and detailed descriptions, synthetic aspects, explanatory photographs and figures. Concisely listed properties and performance data of explosives makes it an indispensable book for international scientists and professionals dealing with high-energy compounds such as high explosives, propellants, and pyrotechnics.</t>
  </si>
  <si>
    <t xml:space="preserve"> On the pages of this book the reader will find a complete picture of the chemistry, physics and technology of energetic materials, combustion and detonation processes, as well as their test methods and military and non-military applications. [...] The book is also an excellent source of knowledge for academic teachers, students and young researchers, because most of what is really important in the field of explosives, propellants and pyrotechnics can be easily found in one single volume presented in an informative and educational manner. [...] Overall, Dr. Koch has done an outstanding job compiling an extensive bibliography that leverages his own knowledge and experience on explosives, propellants and pyrotechnics. The book will serve as a valuable addition to any explosive library, both in academia, industry and government.  Prof. Dr. Stanisław Cudziło in: Propellants, Explosives, Pyrotechnics 3/2021, 505   Review of the second german edition: 　   ...Diese Enzyklopädie ist für alle mit Explosivstoffen und Munition befassten Fachleute ein „Muss . Es ist dem Autor gelungen, die Fülle an Informationen außerordentlich übersichtlich und graphisch gelungen darzustellen...    ...This encyclopedia is a  must  for every expert handling explosives and ammunition. The author has succeeded in presenting a wealth of information in an exceptionally well-arranged manner with clear depictions...  Dr. Stephan Wilker, BAAINBw, Koblenz</t>
  </si>
  <si>
    <t>Ernst-Christian Koch, Lutradyn-Energetic Materials Science &amp;amp Technology Consulting, Germany.</t>
  </si>
  <si>
    <t>Transition Metals and Sulfur – A Strong Relationship for Life</t>
  </si>
  <si>
    <t>20</t>
  </si>
  <si>
    <t>Metal-Sulfur clusters play an essential role in living organisms through the unique character of sulfur-metal bonding. The new volume in prestigious Metal Ions in Life Sciences explores different transition metal complexes with sulfur, their biosynthesis and biological functions in regulation of gene expression, catalysis of important metabolic reactions and protein structure arrangement.</t>
  </si>
  <si>
    <t xml:space="preserve"> Overall, the authors and editors have undoubtedly accomplished a remarkable achievement in producing such an excellent survey of many essential but otherwise highly diverse bioinorganic transition metal systems under the general heading of coordination to the unique bioelement sulfur.  Wolfgang Kaim in: Journal of Inorganic Biochemistry 210/2020, 111153, https://doi.org/10.1016/j.jinorgbio.2020.111153</t>
  </si>
  <si>
    <t>Martha E. Sosa Torres, Universidad Nacional Autónoma de Mexico Peter M.H. Kroneck, University of Konstanz, Germany.</t>
  </si>
  <si>
    <t>Solubility in Pharmaceutical Chemistry</t>
  </si>
  <si>
    <t>Saal, Christoph / Nair, Anita</t>
  </si>
  <si>
    <t>Pharmaceutical and Medicinal Chemistry</t>
  </si>
  <si>
    <t xml:space="preserve"> MED071000 MEDICAL / Pharmacology; MED072000 MEDICAL / Pharmacy; SCI007000 SCIENCE / Life Sciences / Biochemistry; SCI013020 SCIENCE / Chemistry / Clinical; SCI013060 SCIENCE / Chemistry / Industrial &amp; Technical</t>
  </si>
  <si>
    <t>This book describes the physicochemical fundamentals and biomedical principles of drug solubility. Methods to study and predict solubility in silico and in vitro are described and the role of solubility in a medicinal chemistry and pharmaceutical industry context are discussed. Approaches to modify and control solubility of a drug during the manufacturing process and of the pharmaceutical product are essential practical aspects of this book.</t>
  </si>
  <si>
    <t>Christoph Saal, Merck KGaA, Darmstadt, Germany Anita Nair, Merck KGaA, Darmstadt, Germany</t>
  </si>
  <si>
    <t>Chemistry of High-Energy Materials</t>
  </si>
  <si>
    <t>Klapötke, Thomas M.</t>
  </si>
  <si>
    <t xml:space="preserve"> SCI003000 SCIENCE / Applied Sciences; SCI013030 SCIENCE / Chemistry / Inorganic; SCI013060 SCIENCE / Chemistry / Industrial &amp; Technical; TEC019000 Technology &amp; Engineering / Lasers &amp; Photonics; TEC021000 Technology &amp; Engineering / Materials Science / General; TEC025000 Technology &amp; Engineering / Military Science</t>
  </si>
  <si>
    <t>The 5th revised edition expands on the basic chemistry of high-energy materials of the previous editions and examines new research developments, including plastic bonded explosives and melt-castable dinitrate esters. Applications in military and civil fields are discussed. This work is of interest to advanced students in chemistry, materials science and engineering, as well as to all those working in defense technology.</t>
  </si>
  <si>
    <t>Prof. Dr. Thomas M. Klapötke, LMU Munich, Germany.</t>
  </si>
  <si>
    <t>Industrial Water Tube Boiler Design</t>
  </si>
  <si>
    <t>Formulas in Practice</t>
  </si>
  <si>
    <t>Mousapoor, Mehran</t>
  </si>
  <si>
    <t>Process Machinery</t>
  </si>
  <si>
    <t xml:space="preserve"> MAT003000 MATHEMATICS / Applied; TEC009000 Technology &amp; Engineering / Engineering (General); TEC009010 Technology &amp; Engineering / Chemical &amp; Biochemical; TEC009060 Technology &amp; Engineering / Industrial Engineering; TEC009070 Technology &amp; Engineering / Mechanical; TEC018000 Technology &amp; Engineering / Industrial Technology</t>
  </si>
  <si>
    <t>This book consists of steps for the thermal &amp;amp mechanical design of d-type water tube boilers. It provides the reader with guidance for burner, fan size, and capacity selection, furnace thermal and dimensional design, super heater primary thermal and mechanical design, and boiler bank and economizer design. Calculations of the methods and efﬁciency are also described. Mr Mehran Mousapoor, m.mousapoor@gmail.com</t>
  </si>
  <si>
    <t>Mehran Mousapoor, Persian Gulf Bid Boland Gas Refinery, Teheran, Iran.</t>
  </si>
  <si>
    <t>Flow Chemistry – Fundamentals</t>
  </si>
  <si>
    <t>Dorman, György / Darvas, Ferenc / Hessel, Volker</t>
  </si>
  <si>
    <t>700</t>
  </si>
  <si>
    <t xml:space="preserve"> SCI013010 SCIENCE / Chemistry / Analytic; SCI013040 SCIENCE / Chemistry / Organic; SCI013060 SCIENCE / Chemistry / Industrial &amp; Technical; TEC009010 Technology &amp; Engineering / Chemical &amp; Biochemical; TEC018000 Technology &amp; Engineering / Industrial Technology; TEC021000 Technology &amp; Engineering / Materials Science / General</t>
  </si>
  <si>
    <t>Broader theoretical insight on organic reactions in driving them automatically opens the window towards new technologies particularly to flow chemistry. This emerging concept promotes the transformation of present day's organic processes into a more rapid continuous set of synthesis operations, more compatible with the envisioned sustainable world. Our book provides a comprehensive discussion onthe theoretical foundation of flow chemistry.</t>
  </si>
  <si>
    <t xml:space="preserve"> Students will have a lot of use for this book, since it will allow them to recognize opportunities for flow chemistry later in their careers. First, students are introduced to the concept of flow chemistry step by step, followed by practical guidance on realizing a flow process. Part two provides further inspiration by showing the application of flow for specific processes. Each chapter also includes questions to help with the understanding of the topic. Beyond this, the book is also very interesting for chemists starting in the field, as it provides the basics for understanding flow processes and how these differ from well known batch chemistry. Overall, Flow Chemistry is an instructive book, essential for anyone looking for a clear introduction to the field of flow chemistry. Stefan Stouten, Eindhoven University of Technology</t>
  </si>
  <si>
    <t>Ferenc Darvas, Florida International University, USA György Dorman, ThalesNano, Hungary Volker Hessel, TU Eindhoven, The Netherlands.</t>
  </si>
  <si>
    <t>Injection Moulding</t>
  </si>
  <si>
    <t>A Practical Guide</t>
  </si>
  <si>
    <t>Goodship, Vannessa</t>
  </si>
  <si>
    <t xml:space="preserve"> SCI013000 SCIENCE / Chemistry / General; SCI013060 SCIENCE / Chemistry / Industrial &amp; Technical; TEC009010 Technology &amp; Engineering / Chemical &amp; Biochemical; TEC018000 Technology &amp; Engineering / Industrial Technology; TEC020000 Technology &amp; Engineering / Manufacturing; TEC021000 Technology &amp; Engineering / Materials Science / General; TEC040000 Technology &amp; Engineering / Technical &amp; Manufacturing Industries &amp; Trades; TEC055000 Technology &amp; Engineering / Textiles &amp; Polymers</t>
  </si>
  <si>
    <t>This revised 3rd edition details the factors involved in the injection moulding process, from material properties and selection to troubleshooting faults, and includes the equipment types currently in use and machine settings for different types of plastics. Since material flow is critical in moulding, the book covers rheology and viscosity. High temperature is also discussed as it can lead to poor quality mouldings due to material degradation.</t>
  </si>
  <si>
    <t>Vannessa Goodship, University of Warwick, United Kingdom</t>
  </si>
  <si>
    <t>Complementary Bonding Analysis</t>
  </si>
  <si>
    <t>Grabowsky, Simon</t>
  </si>
  <si>
    <t>Solid State Chemistry</t>
  </si>
  <si>
    <t xml:space="preserve"> SCI013030 SCIENCE / Chemistry / Inorganic; SCI013050 SCIENCE / Chemistry / Physical &amp; Theoretical; SCI013070 SCIENCE / Chemistry / Computational &amp; Molecular Modeling</t>
  </si>
  <si>
    <t>As chemical bonds are not observable, there exist various theories and models for their description. This work is the first one presenting very different and historically competing views on chemical bonding analysis. It not only explains the principles and theories behind the methods of chemical bonding analysis, but provides additionally practical examples how to derive bonding descriptors and how to interpret the results based on examples.</t>
  </si>
  <si>
    <t>Simon Grabowsky, U Bern, Switzerland.</t>
  </si>
  <si>
    <t>NMR Multiplet Interpretation</t>
  </si>
  <si>
    <t>An Infographic Walk-Through</t>
  </si>
  <si>
    <t>Analytical Chemistry</t>
  </si>
  <si>
    <t xml:space="preserve"> SCI013000 SCIENCE / Chemistry / General; SCI013010 SCIENCE / Chemistry / Analytic; SCI013020 SCIENCE / Chemistry / Clinical; SCI013040 SCIENCE / Chemistry / Organic; SCI013060 SCIENCE / Chemistry / Industrial &amp; Technical; SCI078000 SCIENCE / Spectroscopy &amp; Spectrum Analysis</t>
  </si>
  <si>
    <t>A visual guide for the interpretation of complex 1H-NMR spectra with a concise and illustrative practice problems section. This book is an easy-to-grasp source for (organic) chemists and students that want to understand and practice NMR spectroscopy.</t>
  </si>
  <si>
    <t>Physical Chemistry of Polymers</t>
  </si>
  <si>
    <t>A Conceptual Introduction</t>
  </si>
  <si>
    <t>Seiffert, Sebastian</t>
  </si>
  <si>
    <t xml:space="preserve"> SCI013000 SCIENCE / Chemistry / General; SCI013050 SCIENCE / Chemistry / Physical &amp; Theoretical; SCI013060 SCIENCE / Chemistry / Industrial &amp; Technical; SCI097000 SCIENCE / Physics / Polymer; TEC021000 Technology &amp; Engineering / Materials Science / General; TEC055000 Technology &amp; Engineering / Textiles &amp; Polymers</t>
  </si>
  <si>
    <t>This book introduces the concepts underlying the physical chemistry of polymers. It covers the fundamental structure-property relations and thermodynamics of polymers, as well as the dynamics of multi-component polymer systems. The author encourages the reader to think conceptually and not just focus on equations.</t>
  </si>
  <si>
    <t>Sebastian Seiffert, Johannes Gutenberg Universität, Mainz, Germany.</t>
  </si>
  <si>
    <t>Wood Chemistry and Wood Biotechnology</t>
  </si>
  <si>
    <t>Ek, Monica / Gellerstedt, Göran / Henriksson, Gunnar</t>
  </si>
  <si>
    <t>Pulp and Paper Chemistry and Technology</t>
  </si>
  <si>
    <t>Volume 1</t>
  </si>
  <si>
    <t>Cellulose, Paper and Textiles</t>
  </si>
  <si>
    <t xml:space="preserve"> SCI013040 SCIENCE / Chemistry / Organic; SCI013060 SCIENCE / Chemistry / Industrial &amp; Technical; TEC009010 Technology &amp; Engineering / Chemical &amp; Biochemical; TEC021000 Technology &amp; Engineering / Materials Science / General; TEC055000 Technology &amp; Engineering / Textiles &amp; Polymers</t>
  </si>
  <si>
    <t>This four volume set covers the entire spectrum of pulp and paper chemistry and technology from starting material to processes and products including market demands. This work is essential for all students of wood science and a useful reference for those working in the pulp and paper industry or on the chemistry of renewable resources. Volume 1 provides a survey of the biological and chemical structure of wood as well as an introduction to the chemical reactions used during pulp production processes. The work presents  the different raw materials used for pulp production, the macroscopic and morphological construction of wood and related characterization methods, the chemical structure and arrangement of the wood polymers and extractives, biosynthesis of wood polymers, carbohydrate and lignin analysis, reactions of wood polymers in mechanical and chemical pulping and bleaching processes, biotechnical processes of relevance for the pulp and paper industry, different types of microorganisms and their modes of interaction with wood, the impact of chemical and microbiological processes on the hierarchical structure of wood and pulp.</t>
  </si>
  <si>
    <t>Monica Ek, Royal Institute of Technology, Stockholm, Sweden Göran Gellerstedt, Royal Institute of Technology, Stockholm, Sweden Gunnar Henriksson, Royal Institute of Technology, Stockholm, Sweden</t>
  </si>
  <si>
    <t>Electrophoresis</t>
  </si>
  <si>
    <t>Theory and Practice</t>
  </si>
  <si>
    <t>Michov, Budin</t>
  </si>
  <si>
    <t xml:space="preserve"> SCI007000 SCIENCE / Life Sciences / Biochemistry; SCI013010 SCIENCE / Chemistry / Analytic; SCI013020 SCIENCE / Chemistry / Clinical; SCI013050 SCIENCE / Chemistry / Physical &amp; Theoretical; SCI049000 SCIENCE / Life Sciences / Molecular Biology; TEC009010 Technology &amp; Engineering / Chemical &amp; Biochemical</t>
  </si>
  <si>
    <t>Electrophoresis is a straightforward but informative analytical method used in biochemistry, biology and medicine. This book combines a detailed discussion of theory and technical application with an elaborate section on troubleshooting and problem solving in electrophoresis. Therefore the book is an important guide for both students and scientists.</t>
  </si>
  <si>
    <t>Budin Michov, Sofia University, Sofia, Bulgaria.</t>
  </si>
  <si>
    <t>Metal Ions in Bio-Imaging Techniques</t>
  </si>
  <si>
    <t>Sigel, Astrid / Freisinger, Eva / Sigel, Roland K.O. / University of Basel</t>
  </si>
  <si>
    <t xml:space="preserve"> MED071000 MEDICAL / Pharmacology; SCI007000 SCIENCE / Life Sciences / Biochemistry; SCI013020 SCIENCE / Chemistry / Clinical; SCI013030 SCIENCE / Chemistry / Inorganic; SCI013060 SCIENCE / Chemistry / Industrial &amp; Technical</t>
  </si>
  <si>
    <t>Volume 22, entitled Metal Ions in Bio-Imaging Techniques, of the series Metal Ions in Life Sciences deals with metal ions as tools in imaging. This dates back to the first half of the past century, when barium sulfate was orally given to patients undergoing X-ray examination. The use of contrast agents has since developed into a large interdisciplinary field encompassing not only medicine, but also chemistry, material sciences, physics, biology, engineering, and computer sciences. MILS-22 provides deep and current insights in 17 stimulating chapters on the new research frontiers of this fast growing field on bio-imaging ... and beyond. For example, adding bio-sensing yields theranostic agents, meaning diagnosis and therapy linked in the same molecule ions of Gd, Mn, Fe, Co, Ir, 99mTc, etc., are involved. Other important topics are, e.g., metal complexes in paramagnetic Chemical Exchange Transfer (paraCEST), radiometals for Positron Emission Tomography (PET) imaging, or paramagnetic metal ion probes for 19F magnetic resonance imaging. MILS-22 is written by 57 internationally recognized experts from 12 countries, that is, from the US via Europe to China. The impact of this vibrant research area is manifested by more than 2300 references and nearly 120 figures, mostly in color, and several informative tables. To conclude, Metal Ions in Bio-Imaging Techniques is an essential resource for scientists working in the wide range from material sciences, enzymology, analytic, organic, and inorganic biochemistry all the way through to medicine including the clinic ... not forgetting that also excellent information for teaching is provided.</t>
  </si>
  <si>
    <t>Astrid Sigel, Universtiy of Basel, Switzerland, Eva Freisinger and Roland K. O. Sigel, University of Zürich, Switzerland.</t>
  </si>
  <si>
    <t>Flow Chemistry – Applications</t>
  </si>
  <si>
    <t>Darvas, Ferenc / Dormán, György / Ley, Steven V.  / Hessel, Volker</t>
  </si>
  <si>
    <t>The fully up-dated edition of the two-volume work covers both the theoretical foundation as well as the practical aspects. A strong insight in driving a chemical reaction is crucial for a deeper understanding of new potential technologies. New procedures for warranty of safety and green principles are discussed. Vol. 1: Fundamentals.</t>
  </si>
  <si>
    <t>__Reviews of 1A:--- Flow Chemistry fills the gap in graduate education by covering chemistry and reaction principles along with current practice, including examples of relevant commercial reaction, separation, automation, and analytical equipment. The Editors of Flow Chemistry are commended for having taken the initiative to bring together experts from the field to provide a comprehensive treatment of fundamental and practical considerations underlying flow chemistry. It promises to become a useful study text and as well as reference for the graduate students and practitioners of flow chemistry.  Massachusetts Institute of Technology, USA.  --- Students will have a lot of use for this book, since it will allow them to recognize opportunities for flow chemistry later in their careers. First, students are introduced to the concept of flow chemistry step by step, followed by practical guidance on realizing a flow process. Part two provides further inspiration by showing the application of flow for specific processes. Each chapter also includes questions to help with the understanding of the topic. Beyond this, the book is also very interesting for chemists starting in the field, as it provides the basics for understanding flow processes and how these differ from well known batch chemistry. Overall, Flow Chemistry is an instructive book, essential for anyone looking for a clear introduction to the field of flow chemistry.  Eindhoven University of Technology, The Netherlands.</t>
  </si>
  <si>
    <t>F. Darvas, Florida Int. U, USA G. Dormán, ThalesNano, Hungary V. Hessel, U Adelaide, Australia S. Ley, U Cambridge, UK.</t>
  </si>
  <si>
    <t>Chemistry of the Non-Metals</t>
  </si>
  <si>
    <t>Syntheses - Structures - Bonding - Applications</t>
  </si>
  <si>
    <t>Steudel, Ralf</t>
  </si>
  <si>
    <t xml:space="preserve"> SCI013030 SCIENCE / Chemistry / Inorganic</t>
  </si>
  <si>
    <t>The current textbook is an excellent inroduction to the chemistry of the non-metallic elements. The book begins by reviewing the key theoretical concepts of chemical bonding and the properties of different bonding types. Subsequent chapters are focused on reactions, structures and applications of the non-metallic compounds. Combining careful pedagogy and clear writing style, the textbook is a must-have for students studying inorganic chemistry.</t>
  </si>
  <si>
    <t>Ralf Steudel, Berlin, Germany David Scheschkewitz, Saarland-University, Saarbrücken, Germany.</t>
  </si>
  <si>
    <t>Handbook of Citizen Science in Ecology and Conservation</t>
  </si>
  <si>
    <t>Lepczyk, Christopher A.</t>
  </si>
  <si>
    <t>University of California Press</t>
  </si>
  <si>
    <t xml:space="preserve"> NAT010000 NATURE / Ecology; NAT011000 NATURE / Environmental Conservation &amp; Protection; SCI026000 SCIENCE / Environmental Science (see also Chemistry / Environmental)</t>
  </si>
  <si>
    <t>Handbook of Citizen Science in Ecology and Conservation is the first practical and comprehensive manual for creating, implementing, or improving natural science research and monitoring projects that involve collaboration between scientists and the general public. As citizen science projects become increasingly common, project leaders are seeking information on concrete best practices for planning and implementing projects&amp;mdashpractices that allow them to guide and gauge success while also ensuring the collection of high-quality data and rewarding experiences for volunteers. In this handbook, citizen science practitioners from around the world and with decades of experience provide step-by-step instructions, insights, and advice, and they explore real-world applications through case studies from a variety of citizen science projects. This is the definitive reference guide for anyone interested in starting or improving a citizen science project with ecological or conservation applications, from professors and graduate students to agency staff and nongovernmental organizations. &amp;#160</t>
  </si>
  <si>
    <t>List of Contributors Foreword Reed F. Noss Preface Introduction Christopher A. Lepczyk, Owen D. Boyle, and Timothy L. V. Vargo PART I Background 1 What Is Citizen Science? Jennifer L. Shirk and Rick Bonney 2 The History of Citizen Science in Ecology and Conservation Abraham J. Miller-Rushing, Richard B. Primack, Rick Bonney, and Emma Albee 3 Current Approaches to Citizen Science Finn Danielsen, Teis Adrian, Per Moestrup Jensen, Jesus Mu&amp;ntildeoz, Jennifer L. Shirk, and Neil D. Burgess PART II Planning and Implementation of Citizen Science Projects 4 Project Planning and Design John C. Tweddle, Helen E. Roy, Lucy D. Robinson, and Michael J. O. Pocock 5 Legal, Ethical, and Policy Considerations Anne Bowser, Andrea Wiggins, and Elizabeth Tyson 6 Recruitment and Building the Team Michelle D. Prysby 7 Retaining Citizen Scientists Rachel Goad, Susanne Masi, and Pati Vitt 8 Training 99 Heidi L. Ballard and Emily M. Harris 9 Collecting High-Quality Data Alycia W. Crall, David Mellor, Steven Gray, and Gregory Newman 10 Data Management and Visualization Gregory Newman, Sarah Newman, Russell Scarpino, Nicole Kaplan, Alycia W. Crall, and Stacy Lynn 11 Reporting Citizen Science Findings Eva J. Lewandowski and Karen Oberhauser 12 Program Evaluation Rebecca Jordan, Amanda Sorensen, and Steven Gray 13 How Participation in Citizen Science Projects Impacts Individuals Rebecca Christoffel PART III Citizen Science in Practice 14 From Tiny Acorns Grow Mighty Oaks: What We Have Learned from Nurturing Nature´s Notebook Theresa M. Crimmins, LoriAnne Barnett, Ellen G. Denny, Alyssa H. Rosemartin, Sara N. Schaffer, and Jake F. Weltzin 15 Citizen Science at the Urban Ecology Center: A Neighborhood</t>
  </si>
  <si>
    <t>LepczykChristopher A.: Christopher A. Lepczyk is Professor in the School of Forestry and Wildlife Sciences at Auburn University. &amp;#160Owen D. Boyle is Chief of Species Management for the Wisconsin Department of Natural Resources Natural Heritage Conservation Program. &amp;#160Timothy L. V. Vargo is Manager of Research and Community Science at the Urban Ecology Center in Milwaukee, Wisconsin.&amp;#160</t>
  </si>
  <si>
    <t>Modern Applications</t>
  </si>
  <si>
    <t>Rösch, Frank</t>
  </si>
  <si>
    <t>920</t>
  </si>
  <si>
    <t>Nuclear Chemistry</t>
  </si>
  <si>
    <t xml:space="preserve"> SCI013010 SCIENCE / Chemistry / Analytic; SCI013030 SCIENCE / Chemistry / Inorganic; SCI013050 SCIENCE / Chemistry / Physical &amp; Theoretical; SCI013060 SCIENCE / Chemistry / Industrial &amp; Technical; TEC009010 Technology &amp; Engineering / Chemical &amp; Biochemical</t>
  </si>
  <si>
    <t>Nuclear chemistry represents a vital field of basic and applied research. Modern applications cover, for example, fundamental aspects of energetics and high-sensitive, high-selective and non-destructive analytical technologies. Nuclear chemistry and radiopharmaceutical chemistry are increasingly used to bridge pharmaceutical and medical research with state-of-the-art non-invasive molecular diagnosis as well as with patient-individual treatment. While volume I on Introduction to Nuclear Chemistrydescribes the origin of unstable atoms and their pathways to stabilize, this volume II illustrates the spectrum of modern applications of nuclear and radiochemistry. In various chapters, leading scientists address-the measurement of radiation,-the dosimetric action of radioactive radiation and radiation safety-nuclear dating-elemental analysis by neutron activation,-radiation mass spectroscopy and chemicals speciation,-radiochemical separations,-applications of radiochemistry to life sciences,-the chemistry of radioelements: Tc and At, actinides and the transactinides-fundamentals of modern nuclear energy.</t>
  </si>
  <si>
    <t>From the Contents: Dosimetry and Radiation SafetyRadiation measurementWaste management DatingUltratrace-analytics, NAAChemical speciationRadiochemical separationsLife Sciences: Molecular ImagingLife Sciences: TherapyRadioelements: Tc and AtRadioelements: ActinidesRadioelements: Transactinides</t>
  </si>
  <si>
    <t>Frank Rösch, University of Mainz, Germany.</t>
  </si>
  <si>
    <t>Engineering Catalysis</t>
  </si>
  <si>
    <t>Murzin, Dmitry Yu.</t>
  </si>
  <si>
    <t>Catalysis</t>
  </si>
  <si>
    <t xml:space="preserve"> SCI013000 SCIENCE / Chemistry / General; SCI013050 SCIENCE / Chemistry / Physical &amp; Theoretical; SCI013060 SCIENCE / Chemistry / Industrial &amp; Technical; TEC009010 Technology &amp; Engineering / Chemical &amp; Biochemical; TEC018000 Technology &amp; Engineering / Industrial Technology; TEC021000 Technology &amp; Engineering / Materials Science / General</t>
  </si>
  <si>
    <t>The book illuminates various aspects of heterogeneous catalysis engineering, from catalysis design, catalyst preparation and characterization, reaction kinetics, mass transfer, and catalytic reactors to the implementation of catalysts in chemical technology. Aimed at graduate students, it is also a useful resource for professionals working in research and development.</t>
  </si>
  <si>
    <t>Dmitry Yu. Murzin, Abo Akademi University, Turku, Finland.</t>
  </si>
  <si>
    <t>Photosynthesis</t>
  </si>
  <si>
    <t>Biotechnological Applications with Microalgae</t>
  </si>
  <si>
    <t>Rögner, Matthias</t>
  </si>
  <si>
    <t xml:space="preserve"> SCI007000 SCIENCE / Life Sciences / Biochemistry; SCI010000 SCIENCE / Biotechnology; TEC009010 Technology &amp; Engineering / Chemical &amp; Biochemical; TEC018000 Technology &amp; Engineering / Industrial Technology</t>
  </si>
  <si>
    <t>This book assembles state-of-the-art approaches for harnessing light energy as a model to develop natural systems such as biofuels. After the basics and potential of photosynthesis of microalgae it discusses topics from engineering micro-algae towards increased photosynthetic efficiency till the optimization of photobioreactor techniques for enhanced biotechnological applications such as cyanobacteria.</t>
  </si>
  <si>
    <t>Matthias Rögner, U Bochum, Germany.</t>
  </si>
  <si>
    <t>Wood</t>
  </si>
  <si>
    <t>chemistry, ultrastructure, reactions</t>
  </si>
  <si>
    <t>Fengel, Dietrich / Wegener, Gerd</t>
  </si>
  <si>
    <t xml:space="preserve"> REF000000 REFERENCE / General; SCI013060 SCIENCE / Chemistry / Industrial &amp; Technical</t>
  </si>
  <si>
    <t>Electrochemical Methods for the Micro- and Nanoscale</t>
  </si>
  <si>
    <t>Theoretical Essentials, Instrumentation and Methods for Applications in MEMS and Nanotechnology</t>
  </si>
  <si>
    <t>Kieninger, Jochen</t>
  </si>
  <si>
    <t xml:space="preserve"> SCI013100 SCIENCE / Chemistry / Electrochemistry; TEC008070 Technology &amp; Engineering / Electronics / Microelectronics; TEC021000 Technology &amp; Engineering / Materials Science / General; TEC021020 Technology &amp; Engineering / Materials Science / Electronic Materials; TEC027000 Technology &amp; Engineering / Nanotechnology &amp; MEMS</t>
  </si>
  <si>
    <t>This textbook presents the essentials of electrochemical theory, sheds light on the instrumentation, including details on the electronics, and in the second part, discusses a wide variety of classical and advanced methods. The third part of the book covers how to apply the techniques for selected aspects of material science, microfabrication, nanotechnology, MEMS, NEMS, and energy applications.</t>
  </si>
  <si>
    <t>Jochen Kieninger, University of Freiburg, Department of Microsystems Engineering, Germany.</t>
  </si>
  <si>
    <t>Plastics in the Circular Economy</t>
  </si>
  <si>
    <t>Voet, Vincent / Folkersma, Rudy / Jager, Jan</t>
  </si>
  <si>
    <t xml:space="preserve"> SCI026000 SCIENCE / Environmental Science (see also Chemistry / Environmental); SCI093000 SCIENCE / Laboratory Techniques; SCI097000 SCIENCE / Physics / Polymer; TEC009010 Technology &amp; Engineering / Chemical &amp; Biochemical; TEC021000 Technology &amp; Engineering / Materials Science / General; TEC055000 Technology &amp; Engineering / Textiles &amp; Polymers</t>
  </si>
  <si>
    <t>We cannot imagine a world without plastics. Plastic products make our daily life safe, healthy and convenient. Besides all the benefits, the current plastics economy gives rise to environmental concerns with respect to fossil oil depletion and plastic waste accumulation. In a circular economy, however, plastics can be redesigned for reusability and recyclability. This book makes the topic of sustainable plastics approachable for students and career starters alike, describing the nature and chemistry of (bio)polymers as well as how to create a closed loop of plastic materials.</t>
  </si>
  <si>
    <t>Vincent Voet, Rudy Folkersma and Jan Jager, NHL Stenden University, Netherlands.</t>
  </si>
  <si>
    <t>Climate Change and Marine and Freshwater Toxins</t>
  </si>
  <si>
    <t>Botana, Luis M. / Louzao, M. Carmen / Vilarino, Natalia</t>
  </si>
  <si>
    <t xml:space="preserve"> MED096000 MEDICAL / Toxicology; SCI007000 SCIENCE / Life Sciences / Biochemistry; SCI013010 SCIENCE / Chemistry / Analytic; SCI013040 SCIENCE / Chemistry / Organic; SCI013090 SCIENCE / Chemistry / Toxicology; SCI026000 SCIENCE / Environmental Science (see also Chemistry / Environmental); TEC009010 Technology &amp; Engineering / Chemical &amp; Biochemical</t>
  </si>
  <si>
    <t>The increasingly widespread production of toxins by marine and freshwater microalgae raises serious concerns regarding seafood and drinking water safety. This book compiles studies on the influence of climate change on the spreading of toxin-producing species in aquatic systems. The chemistry and biology of toxin production is revised and an outlook on control and prevention of the toxins' impact on human and animal health is given.</t>
  </si>
  <si>
    <t>Review from first edition: The book is an excellent introduction to the complex topic of climate change and toxins in water. It is a useful resource for researchers working in environmental monitoring, ecotoxicology, and related fields. [...] The book can serve as useful guide for researchers working in environmental monitoring, ecotoxicology, and related fields.Tamim Younos in: Anal Bioanal Chem (2016) 408 --This text refers to the hardcover edition.   Review from Amazon.co.uk: El libro llegó en magnifico estado y será muy útil para todos los investigadores enfocados a este tema de investigación</t>
  </si>
  <si>
    <t>Luis M. Botana, M. Carmen Louzao, and Natalia Vilariño, Universidad de Santiago de Compostela, Lugo, Spain.</t>
  </si>
  <si>
    <t>Kinetics of Heterogeneous Catalytic Reactions</t>
  </si>
  <si>
    <t>Djega-Mariadassou, G. / Boudart, Michel</t>
  </si>
  <si>
    <t>Physical Chemistry: Science and Engineering</t>
  </si>
  <si>
    <t>767</t>
  </si>
  <si>
    <t>Princeton University Press</t>
  </si>
  <si>
    <t xml:space="preserve"> SCI013050 SCIENCE / Chemistry / Physical &amp; Theoretical</t>
  </si>
  <si>
    <t>This book is a critical account of the principles of the kinetics of heterogeneous catalytic reactions in the light of recent developments in surface science and catalysis science.Originally published in 1984.The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</si>
  <si>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Chemistry of Nucleic Acids</t>
  </si>
  <si>
    <t>Lönnberg, Harri</t>
  </si>
  <si>
    <t xml:space="preserve"> SCI007000 SCIENCE / Life Sciences / Biochemistry; SCI013020 SCIENCE / Chemistry / Clinical; SCI013040 SCIENCE / Chemistry / Organic; SCI013060 SCIENCE / Chemistry / Industrial &amp; Technical</t>
  </si>
  <si>
    <t>Life in all its forms is based on nucleic acids which store and transfer genetic information. The book addresses the main aspects of synthesis, hydrolytic stability, solution equilibria of nucleosides and nucleotides as well as base modifications of nucleic acids. The author further describes their structural analogues used as therapeutic drugs, such as antivirals and anticancer agents, and prodrug strategies of nucleotides.</t>
  </si>
  <si>
    <t>Harri Lönnberg, University of Turku, Finland.</t>
  </si>
  <si>
    <t>Formulations</t>
  </si>
  <si>
    <t>In Cosmetic and Personal Care</t>
  </si>
  <si>
    <t>5100</t>
  </si>
  <si>
    <t>Substances and Products</t>
  </si>
  <si>
    <t xml:space="preserve"> SCI003000 SCIENCE / Applied Sciences; SCI013050 SCIENCE / Chemistry / Physical &amp; Theoretical; SCI013060 SCIENCE / Chemistry / Industrial &amp; Technical; TEC009010 Technology &amp; Engineering / Chemical &amp; Biochemical; TEC009060 Technology &amp; Engineering / Industrial Engineering; TEC016020 Technology &amp; Engineering / Industrial Design / Product; TEC021000 Technology &amp; Engineering / Materials Science / General</t>
  </si>
  <si>
    <t>Formulations starts with a general introduction, explaining interaction forces between particles and droplets, self-assembly systems, polymeric surfactants and nanoemulsions. The second part covers the industrial examples ranging from foams, soaps over to hair care, sunscreen and make-up products. Combines information needed by formulation chemists as well as researchers in the cosmetic industry due the increasing number of products.</t>
  </si>
  <si>
    <t>The fully up-dated edition of the two-volume work covers both the theoretical foundation as well as the practical aspects. Presenting the complete insight into driving a chemical reaction provides a deep understanding for new potential technologies. Updated overview on devices and new key concepts of experimental procedures. Vol. 2: Applications.</t>
  </si>
  <si>
    <t>Review 1:  Flow Chemistry fills the gap in graduate education by covering chemistry and reaction principles along with current practice, including examples of relevant commercial reaction, separation, automation, and analytical equipment. The Editors of Flow Chemistry are commended for having taken the initiative to bring together experts from the field to provide a comprehensive treatment of fundamental and practical considerations underlying flow chemistry. It promises to become a useful study text and as well as reference for the graduate students and practitioners of flow chemistry.  Massachusetts Institute of Technology, USA.  Review 2:  Students will have a lot of use for this book, since it will allow them to recognize opportunities for flow chemistry later in their careers. First, students are introduced to the concept of flow chemistry step by step, followed by practical guidance on realizing a flow process. Part two provides further inspiration by showing the application of flow for specific processes. Each chapter also includes questions to help with the understanding of the topic. Beyond this, the book is also very interesting for chemists starting in the field, as it provides the basics for understanding flow processes and how these differ from well known batch chemistry. Overall, Flow Chemistry is an instructive book, essential for anyone looking for a clear introduction to the field of flow chemistry.  Eindhoven University of Technology, The Netherlands.</t>
  </si>
  <si>
    <t>Hydrogen Storage</t>
  </si>
  <si>
    <t>Based on Hydrogenation and Dehydrogenation Reactions of Small Molecules</t>
  </si>
  <si>
    <t>Zell, Thomas / Langer, Robert</t>
  </si>
  <si>
    <t xml:space="preserve"> SCI013000 SCIENCE / Chemistry / General; SCI013030 SCIENCE / Chemistry / Inorganic; SCI013040 SCIENCE / Chemistry / Organic; SCI024000 SCIENCE / Energy; TEC021000 Technology &amp; Engineering / Materials Science / General</t>
  </si>
  <si>
    <t>Hydrogen is believed to be the energy source of the future, enabling zero-emission and efficient production of power. This comprehensive publication presents a broad spectrum of various chemical aspects of hydrogen storage. The authors also address global climate change issues, carbon dioxide sequestration problems and CO2-based hydrogen storage.</t>
  </si>
  <si>
    <t>Dr. Thomas Zell, ADAMA Makhteshim Ltd., Beer Sheva, Israel. Dr. Robert Langer, University of Marburg, Marburg, Germany.</t>
  </si>
  <si>
    <t>Ecospirit</t>
  </si>
  <si>
    <t>Religions and Philosophies for the Earth</t>
  </si>
  <si>
    <t>Keller, Catherine / Kearns, Laurel</t>
  </si>
  <si>
    <t>Transdisciplinary Theological Colloquia</t>
  </si>
  <si>
    <t>Fordham University Press</t>
  </si>
  <si>
    <t xml:space="preserve"> SCI026000 SCIENCE / Environmental Science (see also Chemistry / Environmental)</t>
  </si>
  <si>
    <t>We hope—even as we doubt—that the environmental crisis can be controlled. Public awareness of our species’ self-destructiveness as material beings in a material world is growing—but so is the destructiveness. The practical interventions needed for saving and restoring the earth will require a collective shift of such magnitude as to take on a spiritual and religious intensity.This transformation has in part already begun. Traditions of ecological theology and ecologically aware religious practice have been preparing the way for decades. Yet these traditions still remain marginal to society, academy, and church. With a fresh, transdisciplinary approach, Ecospirit probes the possibility of a green shift radical enough to permeate the ancient roots of our sensibility and the social sources of our practice. From new language for imagining the earth as a living ground to current constructions of nature in theology, science, and philosophy from environmentalism’s questioning of postmodern thought to a garden of green doctrines, rituals, and liturgies for contemporary religion, these original essays explore and expand our sense of how to proceed in the face of an ecological crisis that demands new thinking and acting. In the midst of planetary crisis, they activateimagination, humor, ritual, and hope.</t>
  </si>
  <si>
    <t>—Norman Wirzba:Ecospirit inspires new converstaions and opens fresh avenues of insight contributing to Creation's healing.Ecospirit is best described as state-of-the-art in its field. All the essays in Ecospirit start at the cutting edge of the interdisciplinary responses to the ecological crisis and push critical questions about the effectiveness of contemporary scholarship and activism.Essays that offer a theological perspective on the environment and its protection.—David Barnhill:Challenging, inspiring, and subversive.This wide-ranging volume embraces poetry, interfaith liturgies, ecological readings of biblical and theological texts, and philosophical analyses of our place in the natural world, all in the service of transforming our ecological attitudes and practices.. . . an inclusive affirmation of the need for and the commitment to change.—Roger S. Gottlieb:This book is a rare combination of intelligence and vision. Its essaysdeserve to be read--and reread--by scholars of religion, environmentalists,students, and anyone who values the sacredness of the earth.The convenors and editors chose to focus on the relation between environmentalism and post-modernism, an increasingly important engagement for eco-theology.—Larry Rasmussen:A remarkable volume, given the current debate and eco-crisis.  OR Ecospirit is cutting-edge work for just the right moment! Every direction taken in this collection moves the discussion forward in re-theorizing nature, our place in it, and our critical practices. I strongly will use this volume at every opportunity.</t>
  </si>
  <si>
    <t>KearnsLaurel: LAUREL KEARNS is Associate Professor of Sociology of Religion and Environmental Studies in the Theological School and Graduate Division of Religion of Drew University. She is the co-editor of Ecospirit: Religions and Philosophies for the Earth (Fordham).KellerCatherine: Catherine Keller is George T. Cobb Professor of Constructive Theology in the Theological School and Graduate Division of Religion at Drew University. Recent books include Cloud of the Impossible: Negative Theology and Planetary Entanglement On the Mystery: Discerning Divinity in Process Face of the Deep: A Theology of Becoming and Ecospirit: Theologies and Philosophies of the Earth (Fordham).</t>
  </si>
  <si>
    <t>Introduction</t>
  </si>
  <si>
    <t>930</t>
  </si>
  <si>
    <t>Nuclear chemistry represents a vital field of basic and applied research.This Introduction to Nuclear Chemistry describesthe relevant parameters of instable atomic nuclei, the various modi of radioactive transmutations, the corresponding types of radiation including their detection and dosimetry, and finally the mechanisms of nuclear reactions.</t>
  </si>
  <si>
    <t>Product and Process Design</t>
  </si>
  <si>
    <t>Driving Innovation</t>
  </si>
  <si>
    <t>Harmsen, Jan / Haan, André B. de / Swinkels, Pieter L. J.</t>
  </si>
  <si>
    <t>4320</t>
  </si>
  <si>
    <t xml:space="preserve"> TEC009010 Technology &amp; Engineering / Chemical &amp; Biochemical</t>
  </si>
  <si>
    <t>This book focuses on the importance of design in all innovation stages for both processes and products and also how to perform these designs. The authors apply these in detail on life cycle, value chain, industrial implementation, processes, unit operations, chemistry, equipment and operations toward sustainable processes and products. This text provides a practical guide for all R&amp;ampD people on how to innovate in the chemical industry.</t>
  </si>
  <si>
    <t>Jan Harmsen, Harmsen Consultancy BV, Nieuwerkerk a/d IJssel, Netherlands André B. de Haan, Pieter L.J. Swinkels, TU Delft, Netherlands.</t>
  </si>
  <si>
    <t>Microwave Chemistry</t>
  </si>
  <si>
    <t>Cravotto, Giancarlo / Carnaroglio, Diego</t>
  </si>
  <si>
    <t>4560</t>
  </si>
  <si>
    <t xml:space="preserve"> SCI013030 SCIENCE / Chemistry / Inorganic; SCI013040 SCIENCE / Chemistry / Organic; SCI013060 SCIENCE / Chemistry / Industrial &amp; Technical; SCI093000 SCIENCE / Laboratory Techniques; TEC009010 Technology &amp; Engineering / Chemical &amp; Biochemical</t>
  </si>
  <si>
    <t>Microwave Chemistry has changed the way to work in chemical laboratories and is an established state-of-the-art technology to accelarate and enhance chemical processes. This book not only gives an overview of the technology, its historical development and theoretical background, but also presents its exceptionally broad spectrum of applications. Microwave Chemistry enables graduate students and scientist to learn and apply its methods successfully.</t>
  </si>
  <si>
    <t xml:space="preserve"> Insgesamt werden sich also vor allem organisch-synthetisch ausgerichtete Wissenschaftler sehr gut informiert fühlen. Auch generelle Aspekte der Mikrowellenchemie sind sehr ordentlich zusammengefasst, allerdings beziehen sie sich zum größten Teil auf Reaktionen in flüssigen Medien. Das Buch wird schön mit einer Aufzählung gängiger kommerzieller Mikrowellenöfen abgerundet. C. Birkel in: Chemie Ingenieur Technik 91/1-2 (2019), 171</t>
  </si>
  <si>
    <t>Giancarlo Cravotto, University of Turin, Italy Diego Carnaroglio, Milestone Srl, Italy</t>
  </si>
  <si>
    <t>Molecular Symmetry and Group Theory</t>
  </si>
  <si>
    <t>Approaches in Spectroscopy and Chemical Reactions</t>
  </si>
  <si>
    <t>Maurya, R. C. / Mir, J.M.</t>
  </si>
  <si>
    <t>Spectroscopy</t>
  </si>
  <si>
    <t xml:space="preserve"> SCI013010 SCIENCE / Chemistry / Analytic; SCI013030 SCIENCE / Chemistry / Inorganic; SCI013040 SCIENCE / Chemistry / Organic; SCI013050 SCIENCE / Chemistry / Physical &amp; Theoretical; SCI078000 SCIENCE / Spectroscopy &amp; Spectrum Analysis; TEC009010 Technology &amp; Engineering / Chemical &amp; Biochemical</t>
  </si>
  <si>
    <t>The mathematical fundamentals of molecular symmetry and group theory are comprehensibly described in this book. Applications are given in context of electronic and vibrational spectroscopy as well as chemical reactions following orbital symmetry rules. Exercises and examples compile and deepen the content in a lucid manner.</t>
  </si>
  <si>
    <t>R. C. Maurya, Jabalpur, India.  J. M. Mir, Srinagar, India.</t>
  </si>
  <si>
    <t>Process Engineering</t>
  </si>
  <si>
    <t>Addressing the Gap between Study and Chemical Industry</t>
  </si>
  <si>
    <t>Kleiber, Michael</t>
  </si>
  <si>
    <t>900</t>
  </si>
  <si>
    <t xml:space="preserve"> SCI013000 SCIENCE / Chemistry / General; SCI013060 SCIENCE / Chemistry / Industrial &amp; Technical; TEC009010 Technology &amp; Engineering / Chemical &amp; Biochemical; TEC018000 Technology &amp; Engineering / Industrial Technology</t>
  </si>
  <si>
    <t>This textbook provides a comprehensive introduction to chemical process engineering, linking the fundamental theory and concepts to the industrial day-to-day practice. It bridges the gap between chemical sciences and the practical chemical industry. It enables the reader to integrate fundamental knowledge of the basic disciplines, to understand the most important chemical processes, and to apply this knowledge to the practice in the industry.</t>
  </si>
  <si>
    <t xml:space="preserve"> […] I can strongly recommend it not only to all students that get close to their degree, but also to engineers and scientists that just started their industrial career […]. The book is like an investment. Prof. Dr.-Ing. Claus Fleischer, Frankfurt University of Applied Sciences</t>
  </si>
  <si>
    <t>Michael Kleiber, ThyssenKrupp Uhde GmbH, Bad Soden, Germany.</t>
  </si>
  <si>
    <t>A Theoretical Study of Interphase Mass Transfer</t>
  </si>
  <si>
    <t>Schrage, Robert W.</t>
  </si>
  <si>
    <t>Columbia University Press</t>
  </si>
  <si>
    <t>A detailed study of the theory of interphase mass transfer as it relates to engineering operations. Examines the mechanism of interphase mass transfer, to determine under what conditions the assumption of thermodynamic equilibrium is inadequate. Looks specifically at gas-liquid and gas-solid systems.</t>
  </si>
  <si>
    <t>Mixed Metal Oxide Pigments - Zinc Sulfide Pigments</t>
  </si>
  <si>
    <t>Pfaff, Gerhard</t>
  </si>
  <si>
    <t xml:space="preserve"> SCI013030 SCIENCE / Chemistry / Inorganic; SCI013040 SCIENCE / Chemistry / Organic; SCI013060 SCIENCE / Chemistry / Industrial &amp; Technical; TEC009010 Technology &amp; Engineering / Chemical &amp; Biochemical</t>
  </si>
  <si>
    <t>Volume 3  From Mixed Metal Oxide Pigments to Zinc Sulfi de Pigments  With contributions on various industrially important dyes, inorganic pigments and organic pigments   A comprehensive overview on all important dyes, inorganic and organic pigments supplemented by information on all relevant applications and color fundamentals  The chapters are clearly structured and arranged in alphabetical order in the 3-volumes.</t>
  </si>
  <si>
    <t>Gerhard Pfaff, Technical University of Darmstadt, Germany.</t>
  </si>
  <si>
    <t>Industrial Green Chemistry</t>
  </si>
  <si>
    <t>Kaliaguine, Serge / Dubois, Jean-Luc</t>
  </si>
  <si>
    <t xml:space="preserve"> SCI013000 SCIENCE / Chemistry / General; SCI013040 SCIENCE / Chemistry / Organic; SCI013060 SCIENCE / Chemistry / Industrial &amp; Technical; SCI013080 SCIENCE / Chemistry / Environmental (see also Environmental Science); SCI026000 SCIENCE / Environmental Science (see also Chemistry / Environmental); TEC009010 Technology &amp; Engineering / Chemical &amp; Biochemical</t>
  </si>
  <si>
    <t>The editors and authors, with backgrounds in academia and industry, tie together recent and established technologies for the upcoming change to sustainable industrial chemistry. The extensive worldwide activities towards that goal are exemplified with a series of green processes. Some of these processes are already commercially applied (squalene to squalane, hydraulic fluids from vegetable oils, biosourced polycarbonates), others are ready for a large scale implementation (glycerol to acrylic acid, biosourced acrylonitrile and levulinic acid, polyamides from fatty nitriles-esters hydrogenation, butadiene from bioethanol) or are being developed (cyclic carbonates from epoxides, selective pyrolysis of biomass). This book is an indispensable source for the researchers and professionals who work for a greener chemical industry. The chapters have been arranged to guide students through the design of new processes for more sustainable chemistry, using case studies as examples.</t>
  </si>
  <si>
    <t>Serge Kaliaguine, Université Laval, Québec, Canada Jean-Luc Dubois, Arkema, Colombes, France.</t>
  </si>
  <si>
    <t>Food Science and Technology</t>
  </si>
  <si>
    <t>Trends and Future Prospects</t>
  </si>
  <si>
    <t>Ijabadeniyi, Oluwatosin Ademola</t>
  </si>
  <si>
    <t xml:space="preserve"> SCI013010 SCIENCE / Chemistry / Analytic; SCI050000 SCIENCE / Nanoscience; TEC009010 Technology &amp; Engineering / Chemical &amp; Biochemical; TEC012000 Technology &amp; Engineering / Food Science; TEC016010 Technology &amp; Engineering / Industrial Design / Packaging; TEC016020 Technology &amp; Engineering / Industrial Design / Product; TEC018000 Technology &amp; Engineering / Industrial Technology</t>
  </si>
  <si>
    <t>This book presents the aspects of microbiology, chemistry, nutrition, and process engineering required for the successful selection, preservation, processing, packaging, and distribution of quality food. It is a valuable resource for researchers and students in food science and technology as well as food industry professionals and entrepreneurs.</t>
  </si>
  <si>
    <t>Oluwatosin Ademola Ijabadeniyi, Durban University of Technology, South Africa.</t>
  </si>
  <si>
    <t>Sustainability of Polymeric Materials</t>
  </si>
  <si>
    <t>Marturano, Valentina / Ambrogi, Veronica / Cerruti, Pierfrancesco</t>
  </si>
  <si>
    <t xml:space="preserve"> SCI013000 SCIENCE / Chemistry / General; SCI097000 SCIENCE / Physics / Polymer; TEC021000 Technology &amp; Engineering / Materials Science / General; TEC055000 Technology &amp; Engineering / Textiles &amp; Polymers</t>
  </si>
  <si>
    <t>This book will provide a comprehensive overview on the green approach to the research and industrialization of plastic materials. An effort will be made to offer to the reader a critical perspective concerning both oil-based plastics and novel bio-based and waste-derived polymer formulations. A special focus on bio-innovation in the area of organic materials will also be delivered.</t>
  </si>
  <si>
    <t>Valentina Marturano, Veronica Ambrogi, University of Naples “Federico II”, Pierfrancesco Cerruti, CNR, Italy.</t>
  </si>
  <si>
    <t>Ocean Outbreak</t>
  </si>
  <si>
    <t>Confronting the Rising Tide of Marine Disease</t>
  </si>
  <si>
    <t>Harvell, Drew</t>
  </si>
  <si>
    <t xml:space="preserve"> NAT011000 NATURE / Environmental Conservation &amp; Protection; NAT025000 NATURE / Ecosystems &amp; Habitats / Oceans &amp; Seas; SCI020000 SCIENCE / Life Sciences / Ecology; SCI026000 SCIENCE / Environmental Science (see also Chemistry / Environmental)</t>
  </si>
  <si>
    <t>There is a growing crisis in our oceans as rates of infectious disease outbreaks are on the rise. Marine epidemics have the potential to cause a mass die-off of wildlife from the bottom to the top of the food chain, impacting the health of ocean ecosystems as well as lives on land. Fueled by sewage dumping, unregulated aquaculture, and drifting plastic in warming seas, ocean outbreaks are sentinels of impending global environmental disaster. &amp;#160Ocean Outbreak follows renowned scientist Drew Harvell and her colleagues as they investigate how four iconic marine animals&amp;mdashcorals, abalone, salmon, and starfish&amp;mdashhave been devastated by disease. Based on over twenty years of research, this firsthand account of the sometimes creeping, sometimes exploding impact of disease on our ocean´s biodiversity ends with a hopeful message. Through policy changes and the implementation of innovative solutions from nature, we can reduce major outbreaks, save some ocean ecosystems, and protect our fragile environment. &amp;#160 &amp;#160 &amp;#160</t>
  </si>
  <si>
    <t>HarvellDrew: Drew&amp;#160Harvell&amp;#160is Professor of Marine Ecology at Cornell University. She has published over 170 scientific articles in leading journals&amp;#160and&amp;#160is a fellow of the&amp;#160Ecological Society of America&amp;#160and the&amp;#160Atkinson Center for a Sustainable Future.&amp;#160Her book&amp;#160A Sea of Glass&amp;#160received a National Outdoor Book Award and&amp;#160was recognized as one of the Smithsonian&amp;#39s Best &amp;ldquoArt Meets Science&amp;rdquo Books of 2016.&amp;#160</t>
  </si>
  <si>
    <t>Chemical Vapor Transport Reactions</t>
  </si>
  <si>
    <t>Binnewies, Michael / Glaum, Robert / Schmidt, Marcus / Schmidt, Peer</t>
  </si>
  <si>
    <t>This comprehensive handbook covers the diverse aspects of chemical vapor transport reactions from basic research to important practical applications. The book begins with an overview of models for chemical vapor transport reactions and then proceeds to treat the specific chemical transport reactions for the elements, halides, oxides, sulfides, selenides, tellurides, pnictides, among others. Aspects of transport from intermetallic phases, the stability of gas particles, thermodynamic data, modeling software and laboratory techniques are also covered. Selected experiments using chemical vapor transport reactions round out the work, making this book a useful reference for researchers and instructors in solid state and inorganic chemistry.</t>
  </si>
  <si>
    <t>Michael Binnewies, Leibniz University, Hannover Robert Glaum, University ofBonn Marcus Schmidt, Max-Planck Institute for Chemical Physics of Solids, Dresden Peer Schmidt,University ofApplied Sciences, Lausitz, Germany.</t>
  </si>
  <si>
    <t>Host–Guest Chemistry</t>
  </si>
  <si>
    <t>Supramolecular Inclusion in Solution</t>
  </si>
  <si>
    <t>Wagner, Brian D.</t>
  </si>
  <si>
    <t xml:space="preserve"> SCI013030 SCIENCE / Chemistry / Inorganic; SCI013040 SCIENCE / Chemistry / Organic; SCI013060 SCIENCE / Chemistry / Industrial &amp; Technical</t>
  </si>
  <si>
    <t>This textbook addresses the chemical and physicochemical principles of supramolecular host-guest chemistry in solution. It covers the thermodynamics and dynamics of inclusion and highlights several types of organic hosts. Various applications of host-guest chemistry in analytical and environmental chemistry as well as pharmaceutical and chemical industry demonstrate the versatile usability of molecular cages.</t>
  </si>
  <si>
    <t>Brian Wagner, University of Prince Edward Island, Charlottetown, Canada</t>
  </si>
  <si>
    <t>History, Change and Sustainability</t>
  </si>
  <si>
    <t>Möller, Detlev</t>
  </si>
  <si>
    <t>Chemistry of the Climate System</t>
  </si>
  <si>
    <t>Volume 2</t>
  </si>
  <si>
    <t xml:space="preserve"> SCI013040 SCIENCE / Chemistry / Organic; SCI013050 SCIENCE / Chemistry / Physical &amp; Theoretical; SCI013080 SCIENCE / Chemistry / Environmental (see also Environmental Science); SCI026000 SCIENCE / Environmental Science (see also Chemistry / Environmental); SCI042000 SCIENCE / Earth Sciences / Meteorology &amp; Climatology; TEC009010 Technology &amp; Engineering / Chemical &amp; Biochemical</t>
  </si>
  <si>
    <t>Climate change is a major challenge facing modern society. The chemistry of air and its influence on the climate system forms the main focus of this book. Vol. 2 of Chemistry of the Climate System takes a problem-based approach to presenting global atmospheric processes, evaluating the effects of changing air compositions as well as possibilities for interference with these processes through the use of chemistry.</t>
  </si>
  <si>
    <t>Detlev M. Möller, Brandenburg Technical University, Cottbus, Germany.</t>
  </si>
  <si>
    <t>Green Plastics</t>
  </si>
  <si>
    <t>An Introduction to the New Science of Biodegradable Plastics</t>
  </si>
  <si>
    <t>Stevens, E. S.</t>
  </si>
  <si>
    <t>Plastics are everywhere. Bags, bank cards, bottles, and even boats can all be made of this celebrated but much-maligned material. Yet most of us know next to nothing about plastics. We do know that they are practical and cheap--but they also represent a huge environmental problem, for they literally take ages to decompose. In this engaging book, E.S. Stevens tells us everything we have always wondered about plastics and of the efforts, in America, Europe, and Asia, to develop a new breed of environmentally friendly plastics. He points to a possible future where plastics will no longer be made of petroleum, but of plants. The first two chapters assess the increased use of plastics as a relatively new alternative to other materials. The third chapter introduces us to their impact on the environment and strategies for their disposal or recycling. The next two chapters cover basic concepts and terms used in polymer sciences and provide some basic chemistry. With these fundamentals in tow, the author compares how petroleum-based and biological polymers are made, and the various ways in which they decompose. He acquaints readers with the emerging technologies, their commercial viability, and their future. Finally, instructions are given for preparing basic bioplastics using readily available materials. Nonspecialists will find Green Plastics a concise introduction to this exciting interdisciplinary topic--an introduction otherwise not available. For students it provides easy entry to an area of science with wide appeal and current importance for teachers, excellent background reading for courses in various sciences. The prospect of depleted fossil fuel supplies, and the potential benefits of bioplastics to the environment and to rural areas that could supply the raw materials, make this book a compelling presentation of a subject whose time has come.</t>
  </si>
  <si>
    <t xml:space="preserve"> As its subtitle promises, [this book] does offer an introduction to the subject, along with a brief overview of the chemistry of plastics. Rounding out the book are a helpful glossary, a reading list for those interested in exploring the topic in greater depth and an appendix of recipes for making your own bioplastics from common ingredients.  A fun, readable, interesting book. —Les Sperling, Lehigh University The flow of topics is natural and intuitive. Definitions and diagrams are generally plain, precise, and easy to understand. . . . This book is recommended for college-level students as well as for the general reader with little formal background in chemistry who desires an up-to-date presentation on current and future trends in plastics. ---Armen S. Casparian, Science Books &amp;amp Film A very nice introduction to the field of biodegradable polymers.  A well-written update containing recent information not available in previous publications intended for the general public. It will be an efficient starting point to anyone interested in the basics. —Jacques Penelle, University of Massachusetts at Amherst Green Plastics introduces the new generation of biodegradable plastics—bioplastics—whose components are derived mostly from renewable raw materials. For anyone interested in an introduction to 'green plastics,' this is the entrance key. —Ann-Christine Albertsson, Royal Institute of Technology, Stockholm, and editor, Biomacromolecules</t>
  </si>
  <si>
    <t>E.S. Stevens is Professor of Chemistry at the State University of New York at Binghamton. He has conducted research on biopolymers for more than thirty years and has published more than one hundred papers dealing with the conformational behavior of biomolecules, a topic he has explored through chiroptic methods.</t>
  </si>
  <si>
    <t>Industrial Inorganic Chemistry</t>
  </si>
  <si>
    <t>1050</t>
  </si>
  <si>
    <t xml:space="preserve"> SCI013030 SCIENCE / Chemistry / Inorganic; SCI013060 SCIENCE / Chemistry / Industrial &amp; Technical; SCI026000 SCIENCE / Environmental Science (see also Chemistry / Environmental); TEC009010 Technology &amp; Engineering / Chemical &amp; Biochemical; TEC021000 Technology &amp; Engineering / Materials Science / General</t>
  </si>
  <si>
    <t>Industrial Inorganic Chemistry adds to the previously published graduate level textbooks on Industrial Chemistry by Mark A. Benvenuto. It focuses specifically on inorganic processes, from the largest industrial process for the production of major inorganic chemicals and metals, down to and including smaller niche processes that have become extremely important in maintaining the current quality of life. The book provides a survey on the production of essential elements and compounds, such as sulfuric acid, calcium carbonate, fertilizers as well as numerous metals and alloys. In addition to the fundamental scientific principles each chapter includes discussions on the environmental impacts: mining of raw materials, creation of by-products, pollution, and waste generation, all of which have become key factors for the potential implementation of greener methods. The author also highlights ways in which industry has begun to make industrial inorganic processes more environmentally benign. Examines major inorganic chemistry processes, their effect on every-day life and current efforts to improve processes or adapt „green  chemical production. Provides didactic links between theoretical lecture contents and current, largescale chemical processes. Valuable for students of Inorganic Chemistry, Industrial Chemistry, Chemical Engineering and Materials Sciences.</t>
  </si>
  <si>
    <t>Some New Facets</t>
  </si>
  <si>
    <t xml:space="preserve">Maurya, Ram Charitra </t>
  </si>
  <si>
    <t xml:space="preserve"> SCI013000 SCIENCE / Chemistry / General; SCI013030 SCIENCE / Chemistry / Inorganic; SCI016000 SCIENCE / Physics / Crystallography; SCI074000 SCIENCE / Physics / Atomic &amp; Molecular; TEC021000 Technology &amp; Engineering / Materials Science / General</t>
  </si>
  <si>
    <t>This book covers different aspects of Inorganic Chemistry in terms of 10 Chapters with in-depth and up-to-date coverage. Starting with the VSEPR theory in the first chapter, the book symmetrically presents delocalized p-bonding in polyatomic molecules structure, bonding and topology of borane and related compounds synthesis and reactivity of metal clusters and their bonding some aspects of stability constants of metal complexes magnetochemistry mechanism of inorganic reactions molecular orbital (MO) approach of bonding in transition metals bonding in organometallic sandwich compounds based on MO approach. Safe and economical inorganic experiments at UG and PG Levels are also presented in the last chapter. At the end, five relevant topics are included as appendices for updating students and faculty members.</t>
  </si>
  <si>
    <t>R. C. Maurya, Rani Durgavati University, Jabalpur, India.</t>
  </si>
  <si>
    <t>Antraquinonoid Pigments - Color Fundamentals</t>
  </si>
  <si>
    <t>Volume 1  From Antraquinonoid Pigments to Color Fundamentals  With contributions on various industrially important dyes, inorganic and organic pigments, on color fundamentals and colorants in various application systems (building materials, coatings, cosmetics, plastics, printing inks)   A comprehensive overview on all important dyes, inorganic and organic pigments supplemented by information on all relevant applications and color fundamentals  The chapters are clearly structured and arranged in alphabetical order in the 3-volumes.</t>
  </si>
  <si>
    <t>Design of Experiments for Coatings</t>
  </si>
  <si>
    <t>Rössler, Albert</t>
  </si>
  <si>
    <t>In order to efficiently develop and improve coatings formulations, it is essential to analyse the several factors affecting their properties. For this purpose, Albert Rössler has compiled a comprehensive overview of the statistical approach of design of experiments (DoE), pointing out its effects and benefits for coatings development. Based on real-world applications in coatings formulation, he shows that statistics don’ t have to be that dry and difficult mathematics. Essential for everyone who wants to dive into the topic quickly and start using DoE straight away.</t>
  </si>
  <si>
    <t>An Introduction to Surfactants</t>
  </si>
  <si>
    <t>910</t>
  </si>
  <si>
    <t xml:space="preserve"> SCI013050 SCIENCE / Chemistry / Physical &amp; Theoretical; SCI013060 SCIENCE / Chemistry / Industrial &amp; Technical; TEC009010 Technology &amp; Engineering / Chemical &amp; Biochemical</t>
  </si>
  <si>
    <t>Surfactants are surface active agents, molecules that have a significant role in emulsions, suspensions, and foams. They find widespread application in personal care, cosmetics, pharmaceuticals, agrochemicals and the food industry.Their classification, physical properties, phase behavior, their effects and applications are covered in this book.</t>
  </si>
  <si>
    <t>From the Contents: IntroductionPhysical Chemistry of Surfactant SolutionsPhase Behavior of Surfactant SystemsAdsorption of Surfactants at the Air/Liquid and Liquid/Liquid InterfacesAdsorption of Surfactants and Polymeric Surfactants at the Solid/Liquid InterfaceApplication of Surfactants in Emulsion Formation and StabilizationSurfactants as DispersantsSurfactants in FoamsSurfactants in NanoemulsionsSurfactants in MicroemulsionsRole of Surfactants in Wetting, Spreading and AdhesionSurfactants in Personal Care and CosmeticsSurfactants in PharmaceuticalsSurfactants in AgrochemicalsSurfactants in Food Products</t>
  </si>
  <si>
    <t>Thatwat F. Tadros, Wokingham, UK.</t>
  </si>
  <si>
    <t>Mechanochemistry</t>
  </si>
  <si>
    <t>A Practical Introduction from Soft to Hard Materials</t>
  </si>
  <si>
    <t>Ennas, Guido / Scano, Alessandra / Porcheddu, Andrea / Colacino, Evelina / Halasz, Ivan</t>
  </si>
  <si>
    <t xml:space="preserve"> SCI003000 SCIENCE / Applied Sciences; SCI013000 SCIENCE / Chemistry / General; SCI013020 SCIENCE / Chemistry / Clinical; SCI013060 SCIENCE / Chemistry / Industrial &amp; Technical; SCI050000 SCIENCE / Nanoscience; SCI077000 SCIENCE / Physics / Condensed Matter; SCI093000 SCIENCE / Laboratory Techniques; TEC021000 Technology &amp; Engineering / Materials Science / General; TEC027000 Technology &amp; Engineering / Nanotechnology &amp; MEMS; TEC055000 Technology &amp; Engineering / Textiles &amp; Polymers</t>
  </si>
  <si>
    <t>Mechanochemistry has been recently ackwnoledged by IUPAC as one of the top ten emerging technologies in chemistry, answering to the increased demand for clean processes and sustainable reaction conditions. This book focuses on the rediscovery of mechanochemistry for inorganic, organic and organo-metallic materials. Focus on experimental techniques and equipment will show how to implement mechanochemistry as an innovative way to sustainability in academic laboratories. The contents are ideal for researchers starting off in industry and academia, as well as advanced students.</t>
  </si>
  <si>
    <t>E. Colacino, Univ. Montpellier, FR G. Ennas, A. Porcheddu, A. Scano, Univ. Cagliari, IT I. Halasz, Ruder Boškovic Inst., Zagreb, HR.</t>
  </si>
  <si>
    <t>Advanced Reactor Modeling with MATLAB</t>
  </si>
  <si>
    <t>Case Studies with Solved Examples</t>
  </si>
  <si>
    <t>Tesser, Riccardo / Russo, Vincenzo</t>
  </si>
  <si>
    <t xml:space="preserve"> TEC009010 Technology &amp; Engineering / Chemical &amp; Biochemical; TEC009060 Technology &amp; Engineering / Industrial Engineering; TEC018000 Technology &amp; Engineering / Industrial Technology</t>
  </si>
  <si>
    <t>Offers the reader a modern approach to reactor description and modelling. Using the widely applied numerical language MATLAB, it provides the reader with categorized groups of general code for a wide variety of chemical reactors. Being designed as a tool for researchers and professionals, the code can easily be extended and adapted by the reader to their own specific problems.</t>
  </si>
  <si>
    <t>Riccardo Tesser and Vincenzo Russo, University of Naples Federico II, Napoli, Italy.</t>
  </si>
  <si>
    <t>Polymer Synthesis</t>
  </si>
  <si>
    <t>Modern Methods and Technologies</t>
  </si>
  <si>
    <t>Yuan, Junjie / Wang, Guojian</t>
  </si>
  <si>
    <t xml:space="preserve"> SCI013000 SCIENCE / Chemistry / General; SCI013040 SCIENCE / Chemistry / Organic; TEC021000 Technology &amp; Engineering / Materials Science / General; TEC055000 Technology &amp; Engineering / Textiles &amp; Polymers</t>
  </si>
  <si>
    <t>The book systematically presents fundamental principles, properties, implementation methodologies, technologies and applications of polymer synthesis. Ring opening metathesis polymerization, click chemistry, macromolecular self-assembly, carbon nanomaterials and their modification with polymers are discussed in detail. With abundant illustrations, it is an essential reference for polymer chemists, material scientists, and graduate students.</t>
  </si>
  <si>
    <t>Wang Guojian, Tongji University, Shanghai, China</t>
  </si>
  <si>
    <t>Mechanics of Paper Products</t>
  </si>
  <si>
    <t>Niskanen, Kaarlo / Berglund, Lars / Carlsson, Leif A. / Coffin, Douglas W. / Gustafsson, Per-Johan / Kulachenko, Artem / Nygards, Mikael / Uesaka, Tetsu / Östlund, Sören / Hägglund, Rickard / Mäkelä, Petri</t>
  </si>
  <si>
    <t>Niskanen, Kaarlo</t>
  </si>
  <si>
    <t xml:space="preserve"> SCI041000 SCIENCE / Mechanics / General; TEC009000 Technology &amp; Engineering / Engineering (General); TEC009010 Technology &amp; Engineering / Chemical &amp; Biochemical; TEC018000 Technology &amp; Engineering / Industrial Technology; TEC021000 Technology &amp; Engineering / Materials Science / General; TEC055000 Technology &amp; Engineering / Textiles &amp; Polymers</t>
  </si>
  <si>
    <t>This graduate level textbook focuses on the mechanical properties and performance of products made of fiber-based materials such as paper and board. The book aims to help students develop effective skills for solving problems of product performance and engineering challenges in new product development. Therefore the material is organized with a problem-based approach - a practical example of product performance is presented and then the relevant mechanics are analyzed to deduce which material properties control the performance.</t>
  </si>
  <si>
    <t>1 INTRODUCTION2 PAPER AS ENGINEERING MATERIALPART I: STRUCTURAL STRENGTH3 PACKAGING PERFORMANCE4 BOX CORNERS5 FRACTURE PROPERTIESPART II: DYNAMIC STABILITY6 WEB STABILITY7 CREEP AND RELAXATION8 STATISTICS OF FAILURE IN PAPER PRODUCTSPART III: REACTIONS TO MOISTURE AND LIQUIDS9 MOISTURE-INDUCED DEFORMATIONS10 NIP MECHANICS IN PRINTINGPART IV: MATERIAL PROPERTIES11 PAPER AS A FIBER NETWORK12 EXTENDING THE PROPERTY SPACE13 SUMMARY</t>
  </si>
  <si>
    <t>Kaarlo Niskanen, Mid Sweden University, Sundsvall, Sweden.</t>
  </si>
  <si>
    <t>Color Measurement - Metal Effect Pigments</t>
  </si>
  <si>
    <t>Volume 2  From Color Measurement to Metal Effect Pigments  With contributions on various industrially important dyes, inorganic pigments and organic pigments, on color measurement and historical pigments, dyes and binders   A comprehensive overview on all important dyes, inorganic and organic pigments supplemented by information on all relevant applications and color fundamentals  The chapters are clearly structured and arranged in alphabetical order in the 3-volumes.</t>
  </si>
  <si>
    <t>Visible light is an abundant source of energy. While the conversion of light energy into electrical energy (photovoltaics) is highly developed and commercialized, the use of visible light in chemical synthesis is far less explored. Chemical photocatalysts that mimic principles of biological photosynthesis utilize visible light to drive endothermic or kinetically hindered reactions. This work summarizes in 16 chapters the state of the art and the challenges of this emerging future technology.</t>
  </si>
  <si>
    <t>1. Introduction 2. Giacommo Chiamician, an early pioneer of visible light photochemistry 3. Flavin photocatalysis 4. Templated enantioselective photocatalysis 5. Photocatalysis using DNA and peptides 6. Photoorganoredox catalysis 7. Transition metal catalysis with visible light 8. Theory for the description of excited states in photocatalysis 9. Time resolved 2D spectroscopy analyzing reaction intermediates in photocatalysis 10. Ultrafast spectroscopy in photocatalysis  11. Metal complexes for photohydrogenation and hydrogen evolution 12. Inorganic semiconductors in photocatalysis  13. Photocatalysis with cadmiunsulfid  14. Polyoxometallates in photocatalysis 15. Organic semiconductors in photocatalysis  15. Porphyrin-based photocatalysis 16. Enantioselective chemical photocatalysis Index</t>
  </si>
  <si>
    <t>770</t>
  </si>
  <si>
    <t xml:space="preserve"> SCI013000 SCIENCE / Chemistry / General; SCI013060 SCIENCE / Chemistry / Industrial &amp; Technical; TEC009010 Technology &amp; Engineering / Chemical &amp; Biochemical; TEC018000 Technology &amp; Engineering / Industrial Technology; TEC021000 Technology &amp; Engineering / Materials Science / General</t>
  </si>
  <si>
    <t>Industrial Chemistry is a book that brings the subject matter of a chemistry curriculum to life. It examines the major chemistry performed by industry and looks at how such chemical processes affect our lives. In addition, as each process is presented and examined, there is a significant discussion dedicated on the by-products, pollution, necessary waste generated, and attempts to make each process more ecologically friendly, or  greener.  It bridges the divide between the basic chemistry that students learn in the undergraduate curriculum, and the broader chemical processes that are used in real life.</t>
  </si>
  <si>
    <t>From the Contents:Overview and Introduction to the Chemical Industry: The chemical Industry, listing of top 100 chemicals, by volume, by cost, list of top chemical producersSulfuric acid: Method of production, volume of production annually, sales, uses, derivativesIndustrial Gases: Oxygen, Nitrogen, Argon, Carbon dioxideInorganic Nitrogen Compounds: Ammonia, Ammonium nitrate, Nitric acid, Urea, Ammonium sulfateChemical from Limestone: Lime, Sodium carbonate, Calcium chlorideConstruction materials: Gypsum, Sodium Chloride Sodium hydroxide production, Chlorine, Hydrochloric acid, Titanium dioxideFurther Inorganics: Carbon black, Potash, Sodium tri-poly-phosphateWater: Sources, Purification techniques, Uses, residential, Uses, industrial, High purity water, usesSimple Organics from Petroleum: The fractionation processThe C1 Fraction: Methane, Methanol, Other oxygenated C1, CFCs and HFCs, Hydrogen productionThe C2 Fraction and Ethyelene Chemistry: Ethane, Ethylene, AcetyleneC3 and C4 Chemistry: Propane, Propylene, Butane, 1,3-Butadiene isomersLiquid Organic Fuels: Gasoline, Jet fuels, Diesel, Other liquid organicsAromatics and their derivatives: Benzene, Toluene, XylenePolymers: RIC 1-6, Thermoplastics, ThermosetsCoating and Adhesives: Coating types, Adhesives, Binders, Fillers, Inorganic pigmentsFertilizers and pesticidies: Nitrogen-containing materials, Phosphorus-containing materials, Halogenated pesticides, Non-halogenated pesticidesThe paper industry: Virgin papers, Kraft process, High quality papers, Paper re-cycling, Low grade papersPharmaceuticals:</t>
  </si>
  <si>
    <t>Mark Anthony Benvenuto, University of Detroit Mercy,Detroit, USA.</t>
  </si>
  <si>
    <t>Paint Analysis</t>
  </si>
  <si>
    <t>2nd Revised Edition</t>
  </si>
  <si>
    <t>Dietrich, Roger</t>
  </si>
  <si>
    <t>The market demands modern, high-performance, flawless paints that possess specified properties. Where deviations from set points occur, the cause must be investigated and the error must be remedied. What  standard methods  don't disclose is why a particular coating either meets or fails to meet a requirement. Thus the author presents modern analytical techniques and their applications in the coatings industry that answer further complex questions. The information in this book can be used for performing failure analysis, production control and quality control, and also meet the requirements of modern high-level quality management. An excellent combination of theory and practice for formulators, paint engineers and applied technologists seeking a sound basic introduction to instrumental paint analysis and concrete answers to everyday problems.</t>
  </si>
  <si>
    <t>Hazardous Substances</t>
  </si>
  <si>
    <t>Risks and Regulations</t>
  </si>
  <si>
    <t>Schupp, Thomas</t>
  </si>
  <si>
    <t>Toxicology</t>
  </si>
  <si>
    <t xml:space="preserve"> SCI013080 SCIENCE / Chemistry / Environmental (see also Environmental Science); SCI013090 SCIENCE / Chemistry / Toxicology; SCI020000 SCIENCE / Life Sciences / Ecology; SCI026000 SCIENCE / Environmental Science (see also Chemistry / Environmental); TEC009010 Technology &amp; Engineering / Chemical &amp; Biochemical</t>
  </si>
  <si>
    <t>This title presents a detailed overview on the full range of hazard categories and the associated risks of chemicals. It provides a basic introduction into toxicology, ecotoxicology and environmental behavior and enables all who perform precise chemical analysis to handle substances according to their intrinsic properties such as physical-chemical, environmental, ecological and toxicological hazards.</t>
  </si>
  <si>
    <t>Thomas Schupp, University of Applied Sciences, Münster, Germany.</t>
  </si>
  <si>
    <t>Product-Driven Process Design</t>
  </si>
  <si>
    <t>From Molecule to Enterprise</t>
  </si>
  <si>
    <t>Zondervan, Edwin / Almeida-Rivera, Cristhian / Camarda, Kyle Vincent</t>
  </si>
  <si>
    <t xml:space="preserve"> SCI003000 SCIENCE / Applied Sciences; SCI013060 SCIENCE / Chemistry / Industrial &amp; Technical; TEC009010 Technology &amp; Engineering / Chemical &amp; Biochemical; TEC016020 Technology &amp; Engineering / Industrial Design / Product; TEC018000 Technology &amp; Engineering / Industrial Technology</t>
  </si>
  <si>
    <t>This textbook gives an overview on the different stages of the highly interdisciplinary development of process and product design. Different aspects during the evolution of a product idea and concept to defined manufacturing methods are described and explained by experts from academia and industry. Examples of applications are focused on speciality chemicals, pharmaceuticals and energy products.</t>
  </si>
  <si>
    <t>E. Zondervan, Univ. of Twente, The Netherlands.  C. Almeida-Rivera, OPCW, The Hague, Netherlands.  K. V. Camarda, Univ. of Kansas, USA.</t>
  </si>
  <si>
    <t>Elemental Analysis</t>
  </si>
  <si>
    <t>An Introduction to Modern Spectrometric Techniques</t>
  </si>
  <si>
    <t>Schlemmer, Gerhard / Balcaen, Lieve / Hinds, Michael W. / Todolí, José Luis</t>
  </si>
  <si>
    <t>4820</t>
  </si>
  <si>
    <t xml:space="preserve"> SCI013000 SCIENCE / Chemistry / General; SCI078000 SCIENCE / Spectroscopy &amp; Spectrum Analysis; TEC021000 Technology &amp; Engineering / Materials Science / General</t>
  </si>
  <si>
    <t>Elemental Analysis is an excellent guide introducing cutting-edge methods for the qualitative and quantitative analysis of elements. Each chapter of the book gives an overview of a certain technique, such as AAS, AFS, ICP-OES, MIP-OES, ICP-MS and XRF. Readers will benefit from a balanced combination of theoretical basics, operational principles of instruments and their practical applications.</t>
  </si>
  <si>
    <t>Gerhard Schlemmer, Consultant Lieve Balcaen, Ghent University José L. Todolí, University of Alicante Mike Hinds, Royal Canadian Mint.</t>
  </si>
  <si>
    <t>Aquatic Chemistry</t>
  </si>
  <si>
    <t>for Water and Wastewater Treatment Applications</t>
  </si>
  <si>
    <t>Lahav, Ori / Birnhack, Liat</t>
  </si>
  <si>
    <t xml:space="preserve"> SCI013060 SCIENCE / Chemistry / Industrial &amp; Technical; SCI013080 SCIENCE / Chemistry / Environmental (see also Environmental Science); SCI026000 SCIENCE / Environmental Science (see also Chemistry / Environmental); TEC009010 Technology &amp; Engineering / Chemical &amp; Biochemical; TEC010020 Technology &amp; Engineering / Environmental / Waste Management; TEC010030 Technology &amp; Engineering / Environmental / Water Supply</t>
  </si>
  <si>
    <t>This book provides chemical concepts as well as crucial steps for inorganic water and wastewater treatment. Examples and tools help to understand and to guide through industrial and natural water process engineering. Chemical and environmental engineers, researchers and professionals, as well as students benefit from this concise and explanatory book.</t>
  </si>
  <si>
    <t>Ori Lahav, Technion, Haifa, Israel.  Liat Birnhack, Technion, Haifa, Israel.</t>
  </si>
  <si>
    <t>Characterization of Biological Membranes</t>
  </si>
  <si>
    <t>Structure and Dynamics</t>
  </si>
  <si>
    <t>Katsaras, John / Nieh, Mu-Ping / Heberle, Frederick A.</t>
  </si>
  <si>
    <t xml:space="preserve"> SCI007000 SCIENCE / Life Sciences / Biochemistry; SCI013000 SCIENCE / Chemistry / General; SCI013010 SCIENCE / Chemistry / Analytic; SCI013040 SCIENCE / Chemistry / Organic; TEC021000 Technology &amp; Engineering / Materials Science / General</t>
  </si>
  <si>
    <t>The study of membranes has become of high importance in the fields of biology, pharmaceutical chemistry and medicine, since much of what happens in a cell or in a virus involves biological membranes. The current book is an excellent introduction to the area, which explains how modern analytical methods can be applied to study biological membranes and membrane proteins and the bioprocesses they are involved to.</t>
  </si>
  <si>
    <t>Mu-Ping Nieh, Univ. of Connecticut, Frederick A. Heberle, Oak Ridge National Laboratory, John Katsaras, Univ. of Tennessee, USA.</t>
  </si>
  <si>
    <t>Seeing Trees</t>
  </si>
  <si>
    <t>A History of Street Trees in New York City and Berlin</t>
  </si>
  <si>
    <t>Dümpelmann, Sonja</t>
  </si>
  <si>
    <t xml:space="preserve"> NAT034000 NATURE / Plants / Trees; SCI026000 SCIENCE / Environmental Science (see also Chemistry / Environmental); SOC026030 SOCIAL SCIENCE / Sociology / Urban</t>
  </si>
  <si>
    <t>A fascinating and beautifully illustrated volume that explains what street trees tell us about humanity’s changing relationship with nature and the city Today, cities around the globe are planting street trees to mitigate the effects of climate change. However, as landscape historian Sonja Dümpelmann explains, this is not a new phenomenon. In her eye-opening work, Dümpelmann shows how New York City and Berlin began systematically planting trees to improve the urban climate during the nineteenth century, presenting the history of the practice within its larger social, cultural, and political contexts.   A unique integration of empirical research and theory, Dümpelmann’s richly illustrated work uncovers this important untold story. Street trees—variously regarded as sanitizers, nuisances, upholders of virtue, economic engines, and more—reflect the changing relationship between humans and nonhuman nature in urban environments. Offering valuable insights and frameworks, this authoritative volume will be an important resource for years to come.</t>
  </si>
  <si>
    <t>DümpelmannSonja: Sonja Dümpelmann is associate professor of landscape architecture at Harvard’s Graduate School of Design and author or editor/co-editor of several books, including the 2015 John Brinkerhoff Jackson Book Prize–winner Flights of Imagination: Aviation, Landscape, Design.</t>
  </si>
  <si>
    <t>Polyester and Alkyd Resins</t>
  </si>
  <si>
    <t>Technical Basics and Applications</t>
  </si>
  <si>
    <t>Poth, Ulrich</t>
  </si>
  <si>
    <t>Polyester and alkyd resins belong to the most diverse and important material classes of paint chemistry and their usage as binders has been established for a long time. This standard work goes into detail on the composition, structure and properties of these important binder groups and subjects previous findings in that field to a critical review. It shows different precise calculation approaches in modern coatings development, ways to formulate polyester and alkyd resins in experimental designs and how to vary them systematically. A practice- and future-oriented reference book that should not be missing in any laboratory!</t>
  </si>
  <si>
    <t>Fundamental Concepts</t>
  </si>
  <si>
    <t>Ntie-Kang, Fidele</t>
  </si>
  <si>
    <t xml:space="preserve"> SCI013000 SCIENCE / Chemistry / General; SCI013010 SCIENCE / Chemistry / Analytic; SCI013060 SCIENCE / Chemistry / Industrial &amp; Technical; SCI013070 SCIENCE / Chemistry / Computational &amp; Molecular Modeling; TEC021000 Technology &amp; Engineering / Materials Science / General; TEC027000 Technology &amp; Engineering / Nanotechnology &amp; MEMS</t>
  </si>
  <si>
    <t>Vol. 1 of Chemoinformatics of Natural Products presents an overview of natural products chemistry, discussing the chemical space of naturally occurring compounds, followed by an overview of computational methods.</t>
  </si>
  <si>
    <t>Dr. Fidele Ntie-Kang, Martin-Luther-Universität Halle-Wittenberg, DE.</t>
  </si>
  <si>
    <t>Encyclopedia of Oxidizers</t>
  </si>
  <si>
    <t>Schmidt, Eckart W.</t>
  </si>
  <si>
    <t xml:space="preserve"> SCI003000 SCIENCE / Applied Sciences; SCI013000 SCIENCE / Chemistry / General; TEC019000 Technology &amp; Engineering / Lasers &amp; Photonics</t>
  </si>
  <si>
    <t>Encyclopedia of Oxidizers contains information on both liquid and solid oxidizers. When selecting combinations of bipropellants, hypergolic or nonhypergolic, it is usually the oxidizer that determines the reactivity of the combination once oxidizer and fuel meet in the rocket engine combustion chamber. The choice of oxidizers has less of an impact on the specific impulse than the choice of fuels with their widely varying hydrogen content.</t>
  </si>
  <si>
    <t>Eckart W. Schmidt, Consultant, Hazardous Materials, Bellevue, WA, USA.</t>
  </si>
  <si>
    <t>Adsorption Technology in Water Treatment</t>
  </si>
  <si>
    <t>Fundamentals, Processes, and Modeling</t>
  </si>
  <si>
    <t xml:space="preserve"> SCI013000 SCIENCE / Chemistry / General; SCI026000 SCIENCE / Environmental Science (see also Chemistry / Environmental); TEC009010 Technology &amp; Engineering / Chemical &amp; Biochemical</t>
  </si>
  <si>
    <t>This book treats the theoretical fundamentals of adsorption technology for water treatment from a practical perspective. It presents all the basics needed for experimental adsorption studies as well as for process modeling and adsorber design. The current edition considers recent developments in adsorption theory and practice.</t>
  </si>
  <si>
    <t>Eckhard Worch, Technical University Dresden, Institute of Water Chemistry, Dresden, Germany.</t>
  </si>
  <si>
    <t>Biological Specimen Preparation for Transmission Electron Microscopy</t>
  </si>
  <si>
    <t>Lewis, Peter R. / Glauert, Audrey M.</t>
  </si>
  <si>
    <t>Princeton Legacy Library</t>
  </si>
  <si>
    <t>80</t>
  </si>
  <si>
    <t xml:space="preserve"> SCI007000 SCIENCE / Life Sciences / Biochemistry</t>
  </si>
  <si>
    <t>This book contains all the necessary information and advice for anyone wishing to obtain electron micrographs showing the most accurate ultrastructural detail in thin sections of any type of biological specimen.The guidelines for the choice of preparative methods are based on an extensive survey of current laboratory practice. For the first time, in a textbook of this kind, the molecular events occurring during fixation and embedding are analysed in detail. The reasons for choosing particular specimen preparation methods are explained and guidance is given on how to modify established techniques to suit individual requirements.All the practical methods advocated are clearly described, with accompanying tables and the results obtainable are illustrated with many electron micrographs.Portland Press Series: Practical Methods in Electron Microscopy, Volume 17, Audrey M. Glauert, EditorOriginally published in 1999.The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</si>
  <si>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This is an essential companion for the bench-worker in ultrastructure and one can easily foresee several copies being required in a busy unit. In addition, the book makes rewarding reading on its own. The language is simple and lucid throughout, the proofreading of the text has been well nigh perfect, and the pictures potently illustrate the effects of varying crucial steps without aiming to be self-standing works of art... Like the rest of the series, this book is aimed at both the novice and the expert and both should benefit from its contents. As the authors point out, the text assumes no specialised knowledge on the part of the reader it takes you from first principles through the intricacies of technical procedures, placing most emphasis on well established methods but also showing how these are adapted for specialised requirements... To summarise, this comprehensive and detailed book provides not only practical guidance, it also stimulates readers to think about what they are doing and to try new ideas. One can only regret that it has not been available earlier.---Visvan Navaratnam, Journal of AnatomySince 1972, when the first volume of Practical Methods in Electron Microscopy appeared under the critical eye and constructive editorial guidance of Audrey Glauert, users of the microscope have eagerly snapped up each new title. The 17th volume in the series has now appeared, Biological Specimen Preparation for Transmission Electron Microscopy by Audrey Glauert herself together with Peter R Lewis, and the high standards of lucidity and precision that Audrey Glauert has imposed on her authors are more than maintained here. The ten chapters cover the obvious themes: fixation, embedding and safety... Beautifully printed, clearly and knowledgeably written, this is a model of what we have come to expect from the 'Practical Methods' series. I look forward to a future in which authors, editor and publisher continue to contribute to the 'Sc</t>
  </si>
  <si>
    <t>Live Sustainably Now</t>
  </si>
  <si>
    <t>A Low-Carbon Vision of the Good Life</t>
  </si>
  <si>
    <t>Coplan, Karl</t>
  </si>
  <si>
    <t xml:space="preserve"> POL044000 POLITICAL SCIENCE / Public Policy / Environmental Policy; SCI026000 SCIENCE / Environmental Science (see also Chemistry / Environmental); SCI092000 SCIENCE / Global Warming &amp; Climate Change</t>
  </si>
  <si>
    <t>Karl Coplan shares his personal journey of attempting to cut back on carbon without giving up the amenities of a suburban middle-class lifestyle. Live Sustainably Now shows that there does not have to be a trade-off between the ethical obligation to maintain a sustainable carbon footprint and the belief that life should be fulfilling and fun.</t>
  </si>
  <si>
    <t>PrefacePrologue: Climate March at the Crossroads1. Climatarianism: Our Personal Moral ObligationCarbon Diary: September 20152. Why Both Individual Action and Collective Policy Will Be Needed to Address Climate ChangeCarbon Diary: October 20153. Some Climate Basics: What We Mean by “Carbon Footprint,” How We Measure It, and Why It MattersCarbon Diary: November 20154. Sustainability: What Is It Anyway, and Who Can Really Claim to Be Doing It?Carbon Diary: December 20155. What Is Individual Carbon Sustainability, Then?Carbon Diary: January 20166. Going on a Carbon Diet to Save the PlanetCarbon Diary: February 20167. Surprising Carbon Impact Comparisons: If You Are Only Going to Sweat One Kind of Stuff, Sweat Big Stuff, Not Small StuffCarbon Diary: March 20168. Grappling with the Big Four: Electricity, Heat, Transportation, and FoodCarbon Diary: April 20169. Having Fun on a Carbon BudgetCarbon Diary: May 201610. Medium-Term Goal: Getting to ZeroCarbon Diary: Summer 2016Postscript: Individual Climate Action in the Trump Era: Now More than EverAppendix: Sample Carbon Footprint CalculationIndex</t>
  </si>
  <si>
    <t>Peter Kalmus, climate scientist and author of Being the Change: Live Well and Spark a Climate Revolution:Coplan reminds us that low-carbon living not only contributes to the cultural shift required for systems-level change, but is satisfying, meaningful, and fun.Mark Hineline, author of Ground Truth: A Guide to Tracking Climate Change at Home:In clear prose, sometimes taking a colloquial turn, Coplan walks the reader through questions of individual culpability for global warming, ranging—quite usefully, in my view—between philosophical abstractions and quantifiable realities of daily life. He balances theory and practice with aplomb.Andrew Revkin, former New York Times environmental writer and director of the Initiative on Communication &amp; Sustainability, Earth Institute, Columbia University:A paralytic feeling can come when deeply confronting the global nature of climate change, given how a multitude of dispersed human activities are contributing to worldwide shifts in climate and coastal patterns that will build and persist for centuries. In this educational, entertaining account, Karl Coplan, law professor and long-distance sailor, argues for and, better yet, demonstrates a completely different kind of reaction—passionate engagement in shaping a fulfilling and fun low-carbon life.Colin Beavan, author of How To Be Alive and No Impact Man:Talking the environmental talk is one thing, but if you want to walk the walk, too, Karl Coplan's book will tell you how to do it and how to do it happily.Tatiana Schlossberg, former New York Times science writer and author of Inconspicuous Consumption: The Environmental Impact You Don't Know You Have:Karl Coplan's vision for living an ethical, meaningful, and sustainable life in the face of the climate crisis is an inspiration to all those who care about the environment. Without losing sight of the need for collective global corporate and governmental</t>
  </si>
  <si>
    <t>CoplanKarl: Karl Coplan (JD Columbia) is a Professor of Law at Pace Law School, and Co-Director of its Environmental Litigation Clinic. He has authored several chapters in academic and legal practice books, and is the co-author of the second edition of Introduction to Environmental Law (Environmental Law Institute, 2016). This book grows out of the author’s many public lectures over the years on how individuals and society can lower its carbon footprint.Karl Coplan is professor of law at the Elisabeth Haub School of Law at Pace University, where he directs its environmental litigation clinic. He is a coauthor of Introduction to Environmental Law: Cases and Materials on Water Pollution Control (second edition, 2016). Coplan is also a member of the board of directors of Waterkeeper Alliance, a global network of clean water advocates.</t>
  </si>
  <si>
    <t>The Properties of Energetic Materials</t>
  </si>
  <si>
    <t>Sensitivity, Physical and Thermodynamic Properties</t>
  </si>
  <si>
    <t>Keshavarz, Mohammad Hossein / Klapötke, Thomas M.</t>
  </si>
  <si>
    <t xml:space="preserve"> SCI013040 SCIENCE / Chemistry / Organic; SCI013050 SCIENCE / Chemistry / Physical &amp; Theoretical; SCI013060 SCIENCE / Chemistry / Industrial &amp; Technical; TEC009010 Technology &amp; Engineering / Chemical &amp; Biochemical; TEC009020 Technology &amp; Engineering / Civil / General; TEC009060 Technology &amp; Engineering / Industrial Engineering; TEC021000 Technology &amp; Engineering / Materials Science / General; TEC025000 Technology &amp; Engineering / Military Science; TEC026000 Technology &amp; Engineering / Mining</t>
  </si>
  <si>
    <t>Organic energetic materials contain meta-stable molecules capable of undergoing very rapid and highly exothermic reactions. Many methods have been developed to estimate the sensitivity of an energetic compound with respect to external stimuli causing detonation such as heat, friction, impact, shock and electrostatic charges. This book introduces these methods and demonstrates which ones can be easily applied by users.</t>
  </si>
  <si>
    <t>Mohammad H. Keshavarz, Malek-ashtar University of Technology, Iran Thomas M. Klapötke, Ludwig-Maximilians-University Munich, Germany.</t>
  </si>
  <si>
    <t>Recycling of Polyethylene Terephthalate</t>
  </si>
  <si>
    <t>Forrest, Martin J.</t>
  </si>
  <si>
    <t xml:space="preserve"> TEC009010 Technology &amp; Engineering / Chemical &amp; Biochemical; TEC021000 Technology &amp; Engineering / Materials Science / General; TEC055000 Technology &amp; Engineering / Textiles &amp; Polymers</t>
  </si>
  <si>
    <t>Polyethylene terephthalate (PET) is the most recycled plastic in the world. This book covers all from the world market of PET to the many technologies and processes developed for separation, decontamination, recycling and manufacturing into food-grade and non-food-grade products of PET. Also, regulations, testing methods and analytical procedures according to the current regulatory framework are presented.</t>
  </si>
  <si>
    <t>Martin J. Forrest, Smithers Rapra, Shrewsbury, United Kingdom.</t>
  </si>
  <si>
    <t>Lead: Its Effects on Environment and Health</t>
  </si>
  <si>
    <t>Sigel, Helmut / Sigel, Astrid / Sigel, Roland K.O.</t>
  </si>
  <si>
    <t>17</t>
  </si>
  <si>
    <t xml:space="preserve"> MED008000 MEDICAL / Biochemistry; SCI007000 SCIENCE / Life Sciences / Biochemistry; SCI013030 SCIENCE / Chemistry / Inorganic; SCI013080 SCIENCE / Chemistry / Environmental (see also Environmental Science)</t>
  </si>
  <si>
    <t>Volume 17, entitled Lead: Its Effects on Environment and Health of the series Metal Ions in Life Sciences centers on the interrelations between biosystems and lead. The book provides an up-to-date review of the bioinorganic chemistry of this metal and its ions it covers the biogeochemistry of lead, its use (not only as gasoline additive) and anthropogenic release into the environment, its cycling and speciation in the atmosphere, in waters, soils, and sediments, and also in mammalian organs. The analytical tools to determine and to quantify this toxic element in blood, saliva, urine, hair, etc. are described. The properties of lead(II) complexes formed with amino acids, peptides, proteins (including metallothioneins), nucleobases, nucleotides, nucleic acids, and other ligands of biological relevance are summarized for the solid state and for aqueous solutions as well. All this is important for obtaining a coherent picture on the properties of lead, its effects on plants and toxic actions on mammalian organs. This and more is treated in an authoritative and timely manner in the 16 stimulating chapters of Volume 17, which are written by 36 internationally recognized experts from 13 nations. The impact of this recently again vibrant research area is manifested in nearly 2000 references, over 50 tables and more than 100 illustrations (half in color). Lead: Its Effects on Environment and Health is an essential resource for scientists working in the wide range from material sciences, inorganic biochemistry all the way through to medicine including the clinic ... not forgetting that it also provides excellent information for teaching.</t>
  </si>
  <si>
    <t>From the Contents: - The Bioinorganic Chemistry of Lead- The Biogeochemistry of Lead, Its Release to the Environment, and Its Speciation- Determination of Lead in Biological Samples- Solid State Structures of Lead Complexes with Relevance for Biological Systems- Lead(II) Complexes of Amino Acids, Peptides, and Other Related Ligands of BiologicalInterest- Lead(II) and Metallothioneins- Lead(II) Binding in Natural and Artificial Proteins- Complex Formation of Lead(II) with Nucleotides and Their Constituents- Nucleic Acid-Lead(II) Interactions (including leadzymes)- Tetraalkyllead(IV) Derivatives: Their Use in Technology and Their Impact on the Environment- Lead Toxicity in Plants- Toxicology of Lead and Its Damage to Mammalian Organs</t>
  </si>
  <si>
    <t xml:space="preserve"> (...) The well-balanced and comprehensive selection of aspects makes it the most valuable source of information on the present state of research in the field. This volume is an important addition to every library of a chemistry or biochemistry research institution, and it will serve as an essential reference work for every researcher in the field of metals in biology.  Bernt Krebs in: Coordination Chemistry Reviews 361 (2018) 164–165   (...) the three Sigels—Helmut, Astrid, and Roland—continuing their extraordinary service to the bioinorganic chemistry community. Volume 17 provides a snapshot of where we are in our understanding of the bioinorganic chemistry of lead and points to areas where more work is needed. It also provides a staggering number of references that the interested reader can use to deepen their knowledge of whatever facet of lead chemistry they want to pursue. As the editors state in the preface, the volume 'is rich on specific information, but it provides also basic insights that should help to promote further our understanding of the unique role which this toxic metal plays in the environment and in human health.' Rachel Narehood Austin in: Journal of Inorganic Biochemistry 176 (2017) 181-182   (...) Volume 17 of Metal Ions in Life Sciences is the most current source of information on the fundamental biochemistry of lead, and a useful and timely summary of its impact on human health and the environment. It should be widely available and frequently consulted.  Dean Wilcox in: Inorganica Chimica Acta 474 (2018) 117   (...) This book will undoubtedly arouse the reader’s fresh attention to the toxic metal and deepen the understanding of its chemical properties, toxicity and underlying chemistry, and biological and global environmental effects. It is strongly recommended not only for researchers in relevant fields and those interested in the structure, function, and toxicity of metals but</t>
  </si>
  <si>
    <t>Helmut und Astrid Sigel, University of Basel, Switzerland. Roland K. O. Sigel, University of Zürich, Switzerland.</t>
  </si>
  <si>
    <t>Microalgal Biotechnology: Potential and Production</t>
  </si>
  <si>
    <t>Posten, Clemens / Walter, Christian</t>
  </si>
  <si>
    <t xml:space="preserve"> SCI010000 SCIENCE / Biotechnology; SCI011000 SCIENCE / Life Sciences / Botany; SCI045000 SCIENCE / Life Sciences / Microbiology; SCI049000 SCIENCE / Life Sciences / Molecular Biology</t>
  </si>
  <si>
    <t>With the high interest in renewable resources, the field of algal biotechnology has undergone a huge leap in importance. This book treats the biological fundamentals of microalgal biotechnology in physiology and molecular biology. It provides an overview of applications and products as well as a survey of the state-of-the-art in process engineering of algae cultivation. So this book will be of interest to active people in the area of sustainable production of high value products or mass production of food and fuel for the future.</t>
  </si>
  <si>
    <t>IntroductionHistorical view (marine biotechnology, micro and macro algae and cyanobacteria, marine habitats) Potentials and constraintsBiology of micro algaeTaxonomy Photosynthesis Autotrophic/mixotrophic/heterotrophic growth Symbiosis Extremophiles Genetic Engineering Special pathways and metabolisms (differences between plants, terrestrial and marine microorganisms)Applications and productsTechnically relevant strains Micro algae Macro algae Feed and aquaculture Nutrition Cosmetics Pharmaceutical products Energy Environment (aspects of CO2, waste water treatment and biosorption) Overview on the state-of-the-art of running industrial processes including economic aspectsEngineering and technical aspectsLight supply Different technologies of photobioreactors Open systems Closed systems Sterility Downstream processing</t>
  </si>
  <si>
    <t>Prof. Clemens Posten, Karlsruhe Institute of Technology, Karlsruhe, Germany Dr. Christian Walter, University ofErlangen-Nürnberg, Germany.</t>
  </si>
  <si>
    <t>Ion Exchangers</t>
  </si>
  <si>
    <t>Dorfner, Konrad</t>
  </si>
  <si>
    <t>24 x 17</t>
  </si>
  <si>
    <t xml:space="preserve"> SCI007000 SCIENCE / Life Sciences / Biochemistry; SCI013010 SCIENCE / Chemistry / Analytic; SCI013040 SCIENCE / Chemistry / Organic; SCI013050 SCIENCE / Chemistry / Physical &amp; Theoretical; TEC009010 Technology &amp; Engineering / Chemical &amp; Biochemical; TEC021000 Technology &amp; Engineering / Materials Science / General</t>
  </si>
  <si>
    <t>I-IV -- Preface -- Contents in Brief -- Contents -- 1 Ion Exchangers -- 1.1 Introduction to Ion Exchange and Ion Exchangers -- 1.2 Synthetic Ion Exchange Resins -- 1.2.4 Standardization of Test Methods for Ion Exchange Resins -- 1.2.5 Laboratory Experiments and Education in Ion Exchange -- 1.3 Cellulose Ion Exchangers -- 1.4 Dextran and Agarose Ion Exchangers -- 1.5 Zeolites -- 1.6 Clay Minerals as Ion Exchangers -- 1.7 Non-siliceous Inorganic Ion Exchangers -- 1.8 Non-synthetic Ion Exchange Materials -- 1.9 Liquid Ion Exchangers -- 1.10 Ion Exchange Membranes -- 1.11 Polymeric Adsorbents -- 2 Ion Exchangers in Industry An Overview of Industrial Applications -- 2.1 General Ion Exchange Technology -- 2.2 Raw Water Treatment by Ion Exchange -- 2.3 Condensate Polishing -- 2.4 Treatment of Drinking Water with Ion Exchange Resins -- 2.5 Waste Water Treatment and Pollution Control by Ion Exchange -- 2.6 Ion Exchange Systems in Homes, Laboratories and Small Industries -- 2.7 Ion Exchangers in Nuclear Technology -- 2.8 Electroplating Industry and Metal Recovery -- 2.9 Treatment of Pickling Acids with Ion Exchange and Related Processes -- 2.10 Ion Exchangers in the Sweetener Industry -- 2.11 Ion Exchangers as Catalysts -- 2.12 Industrial Ion Exchange Chromatography -- 2.13 Ion Exchange Processes in Hydrometallurgy -- 3 Ion Exchangers in Pharmacy, Medicine and Biochemistry 3.1 Ion Exchange Resins and Polymeric Adsorbents in Pharmacy and Medicine -- 3.2 Ion Exchange Resins in Biochemistry and Biotechnology -- 4 Ion Exchangers as Preparative Agents -- 5 Ion Exchangers in Analytical Chemistry An Introduction to Analytical Applications of Ion Exchangers -- 5.1 Analytical Methods Based on Ion Exchange -- 5.2 Ion Exchange Chromatography -- 6 Theory of Ion Exchange 6.1 Thermodynamics -- 6.2 Ion Exchange Kinetics -- 6.3 The Influence of Polymer Structure on the Reactivity of Bound Ions -- 7 Literature on Ion Exchangers and Ion Exchange -- Appendix I This appendix contains a number of</t>
  </si>
  <si>
    <t>Pulping Chemistry and Technology</t>
  </si>
  <si>
    <t>This four volume set covers the entire spectrum of pulp and paper chemistry and technology from starting material to processes and products including market demands. This work is essential for all students of wood science and a useful reference for those working in the pulp and paper industry or on the chemistry of renewable resources. Volume 2 focuses on creating an understanding of the chemical and technical processes involved in the production of pulp. The work treats  wood handling, i.e. barking, chipping , storage and screening processes, chemistry and technology during mechanical and chemical pulp production, including pulping and bleaching chemistry and technology, production of bleaching chemicals at the mill, recovery processes, including the treatment and burning of black liquor and the white liquor preparation plant, paper recycling processes, changes in structure and properties of wood polymers and pulps in the pulping process line, description of the equipment and processes involved in the manufacturing of pulp, pulp characterization, including methods available to evaluate pulp properties, end-product requirements.</t>
  </si>
  <si>
    <t>Metals and Alloys</t>
  </si>
  <si>
    <t>Industrial Applications</t>
  </si>
  <si>
    <t>3520</t>
  </si>
  <si>
    <t xml:space="preserve"> SCI003000 SCIENCE / Applied Sciences; SCI013030 SCIENCE / Chemistry / Inorganic; SCI013060 SCIENCE / Chemistry / Industrial &amp; Technical; TEC009010 Technology &amp; Engineering / Chemical &amp; Biochemical; TEC018000 Technology &amp; Engineering / Industrial Technology; TEC021000 Technology &amp; Engineering / Materials Science / General</t>
  </si>
  <si>
    <t>This book examines the processes performed by industry to extract metals, discusses at how such chemical processes affect every-day life, examines what alloys are produced and used, looks at what waste is produced as metals are made, and illustrates chemical processes in which industry has made strides to improve or  green  their production.</t>
  </si>
  <si>
    <t>1Introduction and Overview1.1Historic, ancient1.2Large-scale use1.318th-19th century discovery1.4Modern, niche uses 2Copper 2.1 Bronze2.2 Brass 3Tin3.1 Solder3.2 Plating3.3 Niobium-tin 4Zinc 4.1 Nickel-silver4.2 Solders4.3 Galvanizing4.4 Paint pigments5Pewter 5.1 History and traditional uses5.2 Modern applications6Gold 6.1 18, 14, 12, 10 carat6.2 White gold6.3 Investment coins6.4 Electronics 7Silver 7.1 Jewelry7.2 Bullion coinage7.3 Photography 8Iron 8.1 Pig iron8.2 Steel8.3 Stainless steel8.4 High strength alloys8.5 Wootz steel8.6 Damascus steel9Platinum group metals9.1 Ru 9.2 Os 9.3 Rh 9.4 Ir 9.5 Pd 9.6 Pt10Nickel 10.1 Steels 10.2 Super-alloys10.3 Plating 11Aluminum 11.1 Hall-Heroult Process11.2 Aluminum metal uses11.3 Alloys12Titanium 12.1 Titanium refining12.2 Pigment uses12.3 Alloys13Magnesium 13.1 Magnesium refining13.2 Mg-Al alloys13.3 Castings and other products14Uranium and thorium14.1 U and Th refining14.2 Uses15Americium15.1 Smoke detectors 16Mercury 16.1 Chlor-alkali process16.2 Barometers16.3 Thermometers 17Lanthan</t>
  </si>
  <si>
    <t xml:space="preserve"> [...] graduate students in materials science as well as first year chemical students are likely to find this book worth reading. I recommend this book for people who want to have a rapid overview of metals or for teachers who want to prepare an introduction to metallurgy. Dominique Daloz in: Journal of Applied Crystallography 2018 (51)</t>
  </si>
  <si>
    <t>Mark Anthony Benvenuto, University of Detroit Mercy, Detroit, USA</t>
  </si>
  <si>
    <t>Biorefinery: From Biomass to Chemicals and Fuels</t>
  </si>
  <si>
    <t>Towards Circular Economy</t>
  </si>
  <si>
    <t>Aresta, Michele / Dibenedetto, Angela / Dumeignil, Franck</t>
  </si>
  <si>
    <t xml:space="preserve"> SCI007000 SCIENCE / Life Sciences / Biochemistry; SCI010000 SCIENCE / Biotechnology; SCI013000 SCIENCE / Chemistry / General; TEC009000 Technology &amp; Engineering / Engineering (General); TEC009010 Technology &amp; Engineering / Chemical &amp; Biochemical</t>
  </si>
  <si>
    <t>This updated edition presents topical knowledge and technologies for the thermal, chemo- and enzymatic-catalytic conversion of biomass into chemicals, materials and fuels. International experts from academia and industry cover the complete value chain from raw materials into final products. A new focus discusses feedstock, processes and products in potential concepts of future biorefining.</t>
  </si>
  <si>
    <t>Michele Aresta and Angela Dibendetto, U Bari, Italy Franck Dumeignil, U Lille, France, Villeneuve d'Ascq, France.</t>
  </si>
  <si>
    <t>Quantum Chemistry</t>
  </si>
  <si>
    <t>Springborg, Michael / Zhou, Meijuan</t>
  </si>
  <si>
    <t>Theoretical and Quantum Chemistry</t>
  </si>
  <si>
    <t xml:space="preserve"> SCI013070 SCIENCE / Chemistry / Computational &amp; Molecular Modeling; TEC027000 Technology &amp; Engineering / Nanotechnology &amp; MEMS</t>
  </si>
  <si>
    <t>This textbook introduces the reader to quantum theory and quantum chemistry. The textbook is meant for 2nd – 3rd year bachelor students of chemistry or physics, but also for students of related disciplines like materials science, pharmacy, and bioinformatics.  At first, quantum theory is introduced, starting with experimental results that made it inevitable to go beyond classical physics. Subsequently, the Schrödinger equation is discussed in some detail. Some few examples for which the Schrödinger equation can be solved exactly are treated with special emphasis on relating the results to real systems and interpreting the mathematical results in terms of experimental observations.  Ultimately, approximate methods are presented that are used when applying quantum theory in the field of quantum chemistry for the study of real systems like atoms, molecules, and crystals. Both the foundations for the different methods and a broader range of examples of their applications are presented.  The textbook assumes no prior knowledge in quantum theory. Moreover, special emphasis is put on interpreting the mathematical results and less on an exact mathematical derivations of those. Finally, each chapter closes with a number of questions and exercises that help in focusing on the main results of the chapter. Many of the exercises include answers.</t>
  </si>
  <si>
    <t>Michael Springborg and Meijuan Zhou, U Saarland, Germany.</t>
  </si>
  <si>
    <t>Models for Ecological Data</t>
  </si>
  <si>
    <t>Clark, James S.</t>
  </si>
  <si>
    <t>The environmental sciences are undergoing a revolution in the use of models and data. Facing ecological data sets of unprecedented size and complexity, environmental scientists are struggling to understand and exploit powerful new statistical tools for making sense of ecological processes.  In Models for Ecological Data, James Clark introduces ecologists to these modern methods in modeling and computation. Assuming only basic courses in calculus and statistics, the text introduces readers to basic maximum likelihood and then works up to more advanced topics in Bayesian modeling and computation. Clark covers both classical statistical approaches and powerful new computational tools and describes how complexity can motivate a shift from classical to Bayesian methods. Through an available lab manual, the book introduces readers to the practical work of data modeling and computation in the language R. Based on a successful course at Duke University and National Science Foundation-funded institutes on hierarchical modeling, Models for Ecological Data will enable ecologists and other environmental scientists to develop useful models that make sense of ecological data. Consistent treatment from classical to modern Bayes  Underlying distribution theory to algorithm development  Many examples and applications  Does not assume statistical background  Extensive supporting appendixes  Accompanying lab manual in R</t>
  </si>
  <si>
    <t xml:space="preserve"> I strongly believe that this is potentially a landmark book in ecology. Its integration of modern statistical methods and ecological theory and data is fundamentally new. The book will train ecologists and other quantitative scientists in the 'new modeling techniques' that are becoming ever more prevalent in their field. In particular, the book describes how one should deal with complicated problems in which there is uncertainty in data, model, and parameters. James Clark does a wonderful job of integrating modern likelihood-based statistical methods as well as describing and demonstrating the advantages of the Bayesian approach. —Christopher K. Wikle, University of Missouri, Columbia Jim Clark has been able to pitch his message just right one can see the ecological forest and the statistical, distributional, and computational trees at the same time. By reading this book, statisticians will gain an appreciation for the complexity of models in the ecological and environmental sciences, and ecologists will see the potential for hierarchical statistical modeling in their research arenas. Clark explains his material extremely well, but he is also rigorous in his statistical developments. —Noel Cressie, Ohio State University Clark brings emerging statistical approaches alive by putting the ecology first. Writing from the perspective of a field ecologist who must confront complex data without suppressing important detail, Clark describes new methods that are well matched to the richness of real ecological data. At last we have a text that makes these tools accessible to ecologists. —Stephen R. Carpenter, University of Wisconsin, Madison In summary, Models for Ecological Data is an important text for those interested in ecological problems, which require computationally intensive methods. The level of the text is such that the reader should have a strong quantitative background (masters degree or higher in a quantitative discip</t>
  </si>
  <si>
    <t>James S. Clark is H. L. Blomquist Professor in the Nicholas School for the Environment, Professor of Statistics and Decisions Sciences, and Professor of Biology at Duke University. An award-winning researcher on the ecological impact of climate change, he is the author of more than one hundred papers for leading journals, including Science, Nature, and Ecology. In 2005, he was elected to the American Academy of Arts and Sciences.</t>
  </si>
  <si>
    <t>For Advanced Students</t>
  </si>
  <si>
    <t>39</t>
  </si>
  <si>
    <t>Along with the first volume on  Industrial Chemistry  this book discusses, illustrates and explains many of the major chemical processes performed by industry, looks at how transformations affect the quality of our lives, examines the various types of waste produced as necessary products are developed and marketed, and shows techniques and practices in which many industries have made strides to improve or  green  specific chemical processes.</t>
  </si>
  <si>
    <t>From the Contents: -Overview and Introduction to the Chemical Industry-Phosgene-Butyraldehyde -Acetic anhydride-Linear alpha olefins-n-Butanol -Methyl methacrylate-Hexamethylene diamine-Hydrogen cyanide-Bis-phenol A-Lithium -Tungsten -Thorium -Sodium -Lead -Rare earth elements-Catalysts -Bromine -Fluorine -Glass -Cement -Asphalt -Hydrogen peroxide -Bio-fuels -Food additives - Vitamins</t>
  </si>
  <si>
    <t>Bioanalytical Chemistry</t>
  </si>
  <si>
    <t>From Biomolecular Recognition to Nanobiosensing</t>
  </si>
  <si>
    <t>Ugo, Paolo / Marafini, Pietro / Meneghello, Marta</t>
  </si>
  <si>
    <t xml:space="preserve"> SCI007000 SCIENCE / Life Sciences / Biochemistry; SCI013000 SCIENCE / Chemistry / General; SCI013010 SCIENCE / Chemistry / Analytic; SCI050000 SCIENCE / Nanoscience; TEC009010 Technology &amp; Engineering / Chemical &amp; Biochemical</t>
  </si>
  <si>
    <t>The urgent need for rapid and reliable analytical tools suitable to perform a large number of high quality analyses of biological molecules has been dramatically stressed by the recent crisis caused by the COVID-19 pandemic. This book provides graduate students and young researchers with the elements of interdisciplinary knowledge necessary to apply the wide arsenal of bioanalytical devices and methods available today.</t>
  </si>
  <si>
    <t>Paolo Ugo, University Ca'Foscari of Venice, Italy. Pietro Marafini, CS Genetics, UK, Marta Meneghello, CNRS, France.</t>
  </si>
  <si>
    <t>Rubber</t>
  </si>
  <si>
    <t>Science and Technology</t>
  </si>
  <si>
    <t>Princi, Elisabetta</t>
  </si>
  <si>
    <t xml:space="preserve"> SCI013060 SCIENCE / Chemistry / Industrial &amp; Technical; TEC021000 Technology &amp; Engineering / Materials Science / General</t>
  </si>
  <si>
    <t>Rubber materials serve a variety of purposes in our everyday life. This book gives a complete survey of the life cycle of rubber materials starting from the basics and covering everything to recycling of rubber. The important aspects for researchers and engineers in rubber industry such as vulcanization, thermoplastic elastomers, additives and fillers and rubber bonding is covered in one chapter each.</t>
  </si>
  <si>
    <t>Elisabetta Princi, Ocean Reef Group, Genova, Italy.</t>
  </si>
  <si>
    <t>Nucleic Acids Chemistry</t>
  </si>
  <si>
    <t>Modifications and Conjugates for Biomedicine and Nanotechnology</t>
  </si>
  <si>
    <t>Eritja, Ramon</t>
  </si>
  <si>
    <t xml:space="preserve"> SCI007000 SCIENCE / Life Sciences / Biochemistry; SCI013020 SCIENCE / Chemistry / Clinical; SCI013040 SCIENCE / Chemistry / Organic; SCI013060 SCIENCE / Chemistry / Industrial &amp; Technical; SCI049000 SCIENCE / Life Sciences / Molecular Biology</t>
  </si>
  <si>
    <t>This book compiles recent research on the modification of nucleic acids. It covers backbone modifications and conjugation of lipids, peptides and proteins to oligonucleotides and their therapeutic use. Synthesis and application in biomedicine and nanotechnology of aptamers, fluorescent and xeno nucleic acids, DNA repair and artificial DNA are discussed as well.</t>
  </si>
  <si>
    <t>Prof. Ramon Eritja, Institute for Advanced Chemistry of Catalonia, Barcelona, Spain.</t>
  </si>
  <si>
    <t xml:space="preserve"> SCI013000 SCIENCE / Chemistry / General; SCI013060 SCIENCE / Chemistry / Industrial &amp; Technical; TEC008000 Technology &amp; Engineering / Electronics / General; TEC009010 Technology &amp; Engineering / Chemical &amp; Biochemical; TEC018000 Technology &amp; Engineering / Industrial Technology</t>
  </si>
  <si>
    <t>This book provides a comprehensive introduction to chemical process engineering, linking the fundamental theory and concepts to the industrial practice. This 2nd Edition contains new chapters on biological wastewater treatment, dynamic simulation, and PID discussion. It enables the reader to integrate fundamental knowledge of the basic disciplines, to understand key chemical processes, and to apply this knowledge to the practice in industry.</t>
  </si>
  <si>
    <t>1.     Highly recommended for all students and practical engineers in the chemical / process industryReviewed in Germany on 25 December 2018As a chemical engineer and process engineer I transferred twice between the academic world and the industrial world. After 20 years of working experience in the chemical industry I am know back teaching various courses in chemical engineering (e.g. separation processes, heat and mass transfer, process simulation, thermodynamics, etc.).While our academic education focuses mostly on the theoretical knowledge, junior engineers and scientists starting their first job in the industry are faced with many new practical terms and concepts. After crossing that gap between academia and industry twice, it was especially the subtitle of this book that caught my interest:” Addressing the gap between study and chemical [process] industry”.   Reading through the well written book was like a reminder of the practical learning curve I walked along as a junior engineer. All (yes all) the topics presented in the book played a role in my working career. Some of the concepts, e.g.   • engineering project (chapter 1),• working on a process (chapter 3),• heat exchangers (chapter 4),• fluid flow engines (chapter 5),• piping and instrumentation (chapter 12), utilities and waste stream (chapter 13)• or process safety (chapter 14)   are continuous companions in the professional industrial job. Other concepts in the book, e.g.   • alternative separation processes (chapter 7)• or thermodynamic models in process simulation (chapter 2)   might be helpful depending on the current assignment.   Reading the book, you can feel the long practical experience of the author. The text is easy to read, even where concepts can be complex. The strong theoretical background of the author is well known from other publications. In this book, however, the topics</t>
  </si>
  <si>
    <t>Understanding Additives</t>
  </si>
  <si>
    <t>Müller, Bodo</t>
  </si>
  <si>
    <t>This book comprehensively discusses the mode of action, possible applications, and potential secondary effects of the most important coating additives in a single volume, presented in a textbook style. It considers practical needs, rapidly furnishing the reader with a solid foundation in these critical yet complex constituents of all paint formulas.</t>
  </si>
  <si>
    <t>Bodo Müller, University of Applied Science, Esslingen.</t>
  </si>
  <si>
    <t>Process Intensification</t>
  </si>
  <si>
    <t>Breakthrough in Design, Industrial Innovation Practices, and Education</t>
  </si>
  <si>
    <t>Harmsen, Jan / Verkerk, Maarten</t>
  </si>
  <si>
    <t xml:space="preserve"> SCI026000 SCIENCE / Environmental Science (see also Chemistry / Environmental); TEC009010 Technology &amp; Engineering / Chemical &amp; Biochemical; TEC009060 Technology &amp; Engineering / Industrial Engineering; TEC018000 Technology &amp; Engineering / Industrial Technology</t>
  </si>
  <si>
    <t>Process Intensification is a comprehensive textbook and treats the theory of process intensification design, and all innovation steps from idea generation to commercial implementation, and all focused on contributing to the UN Sustainable Development Goals. This book covers the ‘hard’ elements of design, modelling, and experimental validations and the ‘soft’ elements, values of engineers, interests of stakeholders and beliefs of society.</t>
  </si>
  <si>
    <t>Jan Harmsen, Harmsen Consultancy BV, Nieuwekerk a/d IJssel, Netherlands Maarten Verkerk, Maastricht University, Netherlands.</t>
  </si>
  <si>
    <t>Wind Turbine Airfoils and Blades</t>
  </si>
  <si>
    <t>Optimization Design Theory</t>
  </si>
  <si>
    <t>Chen, Jin / Wang, Quan  / Sun, Zhenye</t>
  </si>
  <si>
    <t>GREEN – Alternative Energy Resources</t>
  </si>
  <si>
    <t>3</t>
  </si>
  <si>
    <t>Energy Harvesting and Conversion</t>
  </si>
  <si>
    <t xml:space="preserve"> SCI024000 SCIENCE / Energy; SCI026000 SCIENCE / Environmental Science (see also Chemistry / Environmental); SCI084000 SCIENCE / Mechanics / Aerodynamics; TEC009010 Technology &amp; Engineering / Chemical &amp; Biochemical; TEC021000 Technology &amp; Engineering / Materials Science / General</t>
  </si>
  <si>
    <t>Wind Turbine Airfoils and Blades introduces new ideas in the design of wind turbine airfoils and blades based on functional integral theory and the finite element method, accompanied by results from wind tunnel testing. The authors also discuss the optimization of wind turbine blades as well as results from aerodynamic analysis. This book is suitable for researchers and engineers in aeronautics and can be used as a textbook for graduate students.</t>
  </si>
  <si>
    <t>PrefaceKey to SymbolsChapter 1 Overview of wind engineering&amp;#8226 Introduction&amp;#8226 Wind Turbine Airfoil Design Theory&amp;#8226 Aerodynamic Shape Design of Blade&amp;#8226 Composite Material Structural Design of Blade&amp;#8226 Aero-elastic Study of Wind Turbine BladeChapter 2 Aerodynamic Characteristic of Wind Turbine Airfoils &amp;#8226 Introduction&amp;#8226 Basic Theory of Wind Turbine Airfoils&amp;#8226 Aerodynamic Characteristic of Airfoils&amp;#8226 Stall Properties of Airfoils &amp;#8226 Roughness Properties of Airfoils &amp;#8226 Influence Between Geometry Parameter and Aerodynamic Characteristic&amp;#8226 Influence Between Roughness and Aerodynamic Characteristic&amp;#8226 Influence Between Reynolds Number and Aerodynamic Characteristic&amp;#8226 Method of Predicting Airfoil Aerodynamic Performance Chapter 3 Integral Theory of Wind Turbine Airfoils&amp;#8226 Introduction&amp;#8226 Transformed Theory of Airfoil Profiles&amp;#8226 Integral Expression of Airfoils Profiles&amp;#8226 Airfoil Profiles Analysis Using Integral Expression&amp;#8226 Widely Used Properties for Airfoil Integral Profiles &amp;#8226 Control Equation of Shape Function&amp;#8226 Parametric Integral Convergence Characteristic of Airfoils Chapter 4 Parametric Design Theory of Wind Turbine Airfoil Profiles&amp;#8226 Introduction&amp;#8226 Demand of Wind Turbine Airfoil Design&amp;#8226 Single Objective Optimization Design of Airfoil Profiles&amp;#8226 Multi-objective Optimization Design of Airfoil Profiles&amp;#8226 Optimal Design for Airfoils with Medium Thickness&amp;#8226 Design of Wind Turbine Airfoils Based on Noise Theory&amp;#8226 Design of Wind Tu</t>
  </si>
  <si>
    <t>Renewable Energy, Wind Engineering, Aerodynamics</t>
  </si>
  <si>
    <t>Jin Chen, Chongqing University, Chongqi, China Quan Wang, Hubei University of Technology, Wuhan, China.</t>
  </si>
  <si>
    <t>Paper Chemistry and Technology</t>
  </si>
  <si>
    <t>Volume 3</t>
  </si>
  <si>
    <t>This four volume set covers the entire spectrum of pulp and paper chemistry and technology from starting material to processes and products including market demands. This work is essential for all students of wood science and a useful reference for those working in the pulp and paper industry or on the chemistry of renewable resources. Volume 3 provides an overview of paper production and the ways in which the chemistry of starting materials and processes influence its quality and properties. The work treats  fundamental properties of the fibre wall and the consolidation of fibres during pressing and drying, surface chemistry of fibres and their influence on the interaction between fibres/paper and other materials, mechanisms behind the adsorption of polyelectrolytes to fibres and fillers, acid and alkaline sizing of paper, basic fluid mechanical behavior of fibre suspensions, web forming, web pressing and web drying in a modern paper machine, calandering and coating of paper.</t>
  </si>
  <si>
    <t>Industrial Biotechnology</t>
  </si>
  <si>
    <t xml:space="preserve"> SCI007000 SCIENCE / Life Sciences / Biochemistry; SCI010000 SCIENCE / Biotechnology; SCI013000 SCIENCE / Chemistry / General; SCI013060 SCIENCE / Chemistry / Industrial &amp; Technical; TEC021000 Technology &amp; Engineering / Materials Science / General</t>
  </si>
  <si>
    <t>The book provides an excellent introduction to industrial biotechnology, addressing the applications of biomolecules and living systems in industrial manufacturing of various products. Each part of the book is devoted to a certain biotech sector, such as biofuels, food, chemicals, pharmaceuticals and materials. The book also covers the environmental aspects of industrial biotechnology and the principles of bio-based economy.</t>
  </si>
  <si>
    <t>Prof. Dr. Mark Anthony Benvenuto, University of Detroit Mercy, Detroit, USA.</t>
  </si>
  <si>
    <t>Transformations</t>
  </si>
  <si>
    <t>North, Michael / Styring, Peter</t>
  </si>
  <si>
    <t xml:space="preserve"> SCI013060 SCIENCE / Chemistry / Industrial &amp; Technical; SCI026000 SCIENCE / Environmental Science (see also Chemistry / Environmental); SCI092000 SCIENCE / Global Warming &amp; Climate Change; TEC009010 Technology &amp; Engineering / Chemical &amp; Biochemical</t>
  </si>
  <si>
    <t>The conversion of CO2 to chemicals and consumables is a pioneering approach to utilize undesired CO2 emissions and simultaneously create new products out of sustainable feedstock. Volume 2 describes several routes to transform CO2 into various compounds by catalytic and electrochemical as well as photo- and plasma induced reactions. Both volumes are also included in a set ISBN 978-3-11-066549-9.</t>
  </si>
  <si>
    <t>Michael North, University of York, York, UK.  Peter Styring, University of Sheffield, Sheffield, UK.</t>
  </si>
  <si>
    <t>Powder Coatings Chemistry and Technology</t>
  </si>
  <si>
    <t>Spyrou, Emmanouil</t>
  </si>
  <si>
    <t>European Coatings TECH FILES</t>
  </si>
  <si>
    <t>The 3rd and revised edition of Powder Coatings as eBook. All about powder coatings in one book - from the current market situation and REACH to the various types of powder coatings, raw materials, parameters affecting the properties of powder coatings, production technologies and application technologies. Indispensable for everyone who comes in contact with powder coatings in their daily work.</t>
  </si>
  <si>
    <t>Membrane Engineering</t>
  </si>
  <si>
    <t>Giorno, Lidietta / Drioli, Enrico / Macedonio, Francesca</t>
  </si>
  <si>
    <t>Membrane Technology</t>
  </si>
  <si>
    <t xml:space="preserve"> SCI013060 SCIENCE / Chemistry / Industrial &amp; Technical; SCI026000 SCIENCE / Environmental Science (see also Chemistry / Environmental); TEC009010 Technology &amp; Engineering / Chemical &amp; Biochemical; TEC012000 Technology &amp; Engineering / Food Science; TEC021000 Technology &amp; Engineering / Materials Science / General</t>
  </si>
  <si>
    <t>Modern membrane science and technology aids engineers in developing and designing more efficient and environmentally-friendly processes. The optimal material and membrane selection as well as applications in the many involved industries are provided. This work is the ideal introduction for engineers working in membrane science and applications (wastewater, desalination, adsorption, and catalysis), process engineers in separation science, biologists and biochemists, environmental scientists, and most of all students. Its multidisciplinary approach also stimulates thinking of hybrid technologies for current and future life-saving applications (artificial organs, drug delivery).</t>
  </si>
  <si>
    <t>FundamentalsPronciples of Membrane Separation Processes Membrane Separation Process Design and OperationConcentration Polarization and Membrane ModulesMembrane Preparation and CharacterizationMembranes and Membrane Processes Applications- In Water Treatment (Desalination, Indistrial Water, Wastewater Treatment)- Chemical industry (Gas Separation, Solvent Separation, Recovery of Chemical and ollutants from Water and Wastewater Fuel Cells and Energy Storage Systems)- Food and Beverage Industry (Milk and dairy, Fruit, Citrus and Vegetal Juices, Alcoholic Beverages)- Pharmaceutical and Biotechnology Industry ( Pharmaceuticals from Cell Cultures, Optically Pure Enantiomers, Antibiortics, Membranes in Proteomiocs, Virus Removal)- Biomedical Applicatioons (Hemodializer, Bioartificial Kidney, Bioartificial Liver, Artificial Liver, Artificial Lung, Immunoisolation of Drug Producing Cell Tissues, Membranes in regenerative Biology and Medicine)- Analytical and Diagnostic Applications (Microbiologal and Mammalian Cell Assay, Biochemistry and Molecular Biology Assay, Pharmaceutical and Medical Care)</t>
  </si>
  <si>
    <t>Enrico Drioli and Lidietta Giorno, University of Calabria, Rende, Italy Francesca Macedonio, National Research Council, Rende, Italy.</t>
  </si>
  <si>
    <t>Medicinal and Biological Inorganic Chemistry</t>
  </si>
  <si>
    <t>Goswami, Ajay Kumar / Kostova, Irena</t>
  </si>
  <si>
    <t xml:space="preserve"> MED072000 MEDICAL / Pharmacy; SCI007000 SCIENCE / Life Sciences / Biochemistry; SCI013020 SCIENCE / Chemistry / Clinical; SCI013030 SCIENCE / Chemistry / Inorganic; SCI013060 SCIENCE / Chemistry / Industrial &amp; Technical</t>
  </si>
  <si>
    <t>The book provides a detailed state-of-the-art overview of inorganic chemistry applied to medicinal chemistry and biology. It covers the newly emerging field of metals in medicine and the future of medicinal inorganic chemistry. It is an essential reading for every researcher and student in medicinal and bioinorganic chemistry.</t>
  </si>
  <si>
    <t>Ajay Kumar Goswami, Mohanlal Sukhadia University, India Irena Kostova, Medical University in Sofia, Bulgaria.</t>
  </si>
  <si>
    <t>Campos Rosa, Joaquín M. / Camacho Quesada, M. Encarnación</t>
  </si>
  <si>
    <t xml:space="preserve"> MED072000 MEDICAL / Pharmacy; SCI007000 SCIENCE / Life Sciences / Biochemistry; SCI013000 SCIENCE / Chemistry / General; SCI013040 SCIENCE / Chemistry / Organic</t>
  </si>
  <si>
    <t>Prof. Joaquín M. Campos Rosa, Prof. Encarnación Camacho Quesada, University of Granada, Granada, Spain.</t>
  </si>
  <si>
    <t>Sustainable Polymers for Food Packaging</t>
  </si>
  <si>
    <t>Katiyar, Vimal</t>
  </si>
  <si>
    <t xml:space="preserve"> SCI013060 SCIENCE / Chemistry / Industrial &amp; Technical; SCI097000 SCIENCE / Physics / Polymer; TEC009010 Technology &amp; Engineering / Chemical &amp; Biochemical; TEC012000 Technology &amp; Engineering / Food Science; TEC016010 Technology &amp; Engineering / Industrial Design / Packaging; TEC021000 Technology &amp; Engineering / Materials Science / General; TEC055000 Technology &amp; Engineering / Textiles &amp; Polymers</t>
  </si>
  <si>
    <t>Bio-based plastics and nanocomposites can be used in improved packaging for food. The morphologies and physical and chemical properties of food packaging must be carefully controlled. This book covers topics such as: food packaging types, natural polymers, material properties, regulations and legislation, edible and sustainable food packaging, and trends in end-of-life options. This book is ideal for industrial chemists and materials scientists.</t>
  </si>
  <si>
    <t>Vimal Katiyar, Indian Institute of Technology, Guwahati, India.</t>
  </si>
  <si>
    <t>Organometallic Chemistry</t>
  </si>
  <si>
    <t>Fundamentals and Applications</t>
  </si>
  <si>
    <t>Haiduc, Ionel / Silaghi-Dumitrescu, Luminita</t>
  </si>
  <si>
    <t xml:space="preserve"> SCI013000 SCIENCE / Chemistry / General; SCI013030 SCIENCE / Chemistry / Inorganic; SCI013040 SCIENCE / Chemistry / Organic</t>
  </si>
  <si>
    <t>This book provides the reader with a comprehensive introduction to the topic of organometallic chemistry. With an easy to follow structure covering both nontransition metals and transition metals as well as the applications of organometallic reagents in organic synthesis, this book is a must-have for the organometallic chemist.</t>
  </si>
  <si>
    <t>Ionel Haiduc and Luminita Silaghi-Dumitrescu, Babes-Bolyai University, Cluj-Napoca, Romania.</t>
  </si>
  <si>
    <t>Darvas, Ferenc / Hessel, Volker / Dorman, György</t>
  </si>
  <si>
    <t>3243</t>
  </si>
  <si>
    <t>The emerging concept of flow chemistry promotes the transformation of present day's organic processes into a more rapid continuous set of synthesis operations, more compatible with the envisioned sustainable world. In this book, an international team of authors from academia and industry presents practical aspects.</t>
  </si>
  <si>
    <t>Epoxy Resins</t>
  </si>
  <si>
    <t>Christ, Ulrich / Dornbusch, Michael / Rasing, Rob</t>
  </si>
  <si>
    <t>Aufbau, Struktur und Eigenschaften der Epoxidharze werden für lösemittelhaltige als auch für wässrige Systeme in dem neuen Fachbuch Epoxidharze dargestellt. Die 1K- und die 2K-Systeme werden beleuchtet und die lacktechnischen Grundlagen effizient hervorgehoben. Dem Leser werden unterschiedliche Anwendungsmöglichkeiten der Epoxidharzsysteme und deren Vor- und Nachteile nahegebracht. Außerdem verschafft das Buch einen Einblick in anwendungstechnische Anforderungen und deren Überprüfung.</t>
  </si>
  <si>
    <t>Content1 Introduction, Michael Dornbusch1.1 History1.2 Application of epoxide resins 1.2.1 Coating agents1.2.2 Construction materials1.2.3 Adhesions1.3 Terms and market1.3.1 Nomenclature1.3.2 Markets 1.4 Literature2 Basic chemistry of the epoxy group, Michael Dornbusch2.1 Properties and reactions of epoxy groups2.1.1 Reaction with nucleophils2.1.2 Reaction via acid catalyst2.1.3 Properties of the epoxy group2.2 Production and properties of epoxide resins2.2.1 Production and properties of the monomers2.2.1.1 Epichlorohydrin2.2.1.2 Bisphenols2.2.1.3 Epoxides based on olefins2.2.1.4 Glycidyl ester2.2.1.5 Aliphatic glycidyl ether 2.2.2 Production and propterties of the oligomers2.2.2.1 Bisphenol based epoxide resins2.2.2.2 Epoxide-novolaks2.3 Parameters of epoxide resins2.3.1 Epoxy equivalent of epoxy resins2.3.2 OH-Number of epoxy resins2.3.3 Chloride contents of epoxide resins2.3.4 Investigation of the tendency to granulate of liquid resins2.3.5 Detection reactions2.4    Structure and properties of polymers based on epoxide resins and their curing          processes2.4.1 Polyether polyol and phenoxy resins2.4.2 Polyether polyol with epoxy groups2.4.2.1 Catalytic curing of epoxide resins2.4.3 Water based epoxide resins2.4.4 Resins for hybrids with polymers based on epoxide resins2.4.4.1 Epoxide acrylate2.4.4.2 Epoxide alkyd, epoxyester2.4.4.3 Epoxide-siloxane/silicone2.4.4.4 Epoxide-polyamidimide2.5 Literature3 Epoxide in coatings3.1 Epoxy groups as cross-linked building blocks, Michael Dornbusch3.1.1 Overview of epoxy resins and hardeners3.1.2 Epoxy groups in UV-curable coating systems3.1.3 Epoxy groups in dip coatings3.2 Protective coatings, Ulrich Christ3.2.1 Industrial coatings3.2.2 Corrosion protection3.3 Applied flooring technology, Rob Rasing3.3.1 Concrete3.3.2 Application of epoxy thermosets for ambient cure condition3.3.3 Floor design and installation3.3.4 Industrial flooring performance attributes3.3.</t>
  </si>
  <si>
    <t>Fundamentals and Concepts</t>
  </si>
  <si>
    <t>McIntosh, John M.</t>
  </si>
  <si>
    <t xml:space="preserve"> SCI013000 SCIENCE / Chemistry / General; SCI013040 SCIENCE / Chemistry / Organic; SCI013050 SCIENCE / Chemistry / Physical &amp; Theoretical; SCI078000 SCIENCE / Spectroscopy &amp; Spectrum Analysis; TEC009010 Technology &amp; Engineering / Chemical &amp; Biochemical</t>
  </si>
  <si>
    <t>Written in a concise way, this textbook focuses on the principles of organic chemistry and discusses the nature of organic reactions. The author utilizes an integrated approach for organic chemistry, uniting in a logical manner the main reaction types and their mechanisms, compound classes and their typical reactions, organic spectroscopy and principles of structure elucidation. New in the second edition is a chapter on the chemistry of nature.</t>
  </si>
  <si>
    <t>Prof. em. John M. McIntosh, University of Windsor, Canada.</t>
  </si>
  <si>
    <t>Solar Photovoltaic Power Generation</t>
  </si>
  <si>
    <t>Yang, Jinhuan / Yuan, Xiao / Ji, Liang</t>
  </si>
  <si>
    <t xml:space="preserve"> SCI013050 SCIENCE / Chemistry / Physical &amp; Theoretical; SCI024000 SCIENCE / Energy; TEC009010 Technology &amp; Engineering / Chemical &amp; Biochemical; TEC021000 Technology &amp; Engineering / Materials Science / General; TEC031000 Technology &amp; Engineering / Power Resources / General; TEC031010 Technology &amp; Engineering / Power Resources / Alternative &amp; Renewable</t>
  </si>
  <si>
    <t>This book illustrates theories in photovoltaic power generation, and focuses on the application of photovoltaic system, such as on-grid and off-grid system optimization design. The principle of the solar cell and manufacturing processes, the design and installation of PV system are extensively discussed in the book, making it an essential reference for graduate students in photovoltaic field and industrial engineers.</t>
  </si>
  <si>
    <t>ContentsChapter 1 Introduction1.1 The importance of development and utilization of solar energy1.2 Characteristics of solar power1.3 The development of photovoltaic industry in recent years1.4 Planning and Prospect of some countries and international organizations, the development of photovoltaic power generationExercises Chapter 2 solar radiation2.1 Overview of the Sun2.2 Sun-Earth Movement2.3 Celestial coordinate system2.4 The amount of solar radiationExercises Chapter 3 Basic principle of crystalline silicon solar cells1.1 Classification of solar cell3.2 The working principle of solar cell3.3 The electrical characteristics of solar cellExercises Chapter 4 Thin film solar cell4.1 Outline4.2 Amorphous silicon solar cell4.3 CdTe solar cell4.4 CIGS solar cell4.5 Dye sensitized solar cell4.6 Organic semiconductor solar cell4.7 Thin film solar cell market prospectsExercises Chapter 5 Concentrator solar cell5.1 Characteristics of concentrator solar cells5.2 Concentrating photovoltaic components5.3 Concentrating photovoltaic system5.4 Concentrating photovoltaic power generation prospectsExercises Chapter 6 Manufacturing of solar cells6.1 The preparation of Silicon material6.2 The preparation of monocrystalline silicon6.3 The preparation of Polysilicon6.4 The preparation of wafer6.5 Manufacture of crystalline silicon solar cells6.6 Encapsulated solar modulesExercises Chapter 7 Photovoltaic system components7.1 Solar cell array7.2 Diode7.3 Energy storage device7.4 Controller7.5 InverterExercises Chapter 8 Design of photovoltaic system8.1 The overall goal of photovoltaic system design8.2 Design of grid -connected photovoltaic system8.3 Design of off -connected photovoltaic system8.4 The hardware design of photovoltaic system</t>
  </si>
  <si>
    <t>Jinhuan Yang, Shanghai University of Electric Power, Shanghai, China</t>
  </si>
  <si>
    <t>Computational Chemistry</t>
  </si>
  <si>
    <t>Applications and New Technologies</t>
  </si>
  <si>
    <t>Ramasami, Ponnadurai</t>
  </si>
  <si>
    <t>Computational Chemistry and Molecular Modeling</t>
  </si>
  <si>
    <t xml:space="preserve"> SCI013070 SCIENCE / Chemistry / Computational &amp; Molecular Modeling; SCI040000 SCIENCE / Physics / Mathematical &amp; Computational; TEC021000 Technology &amp; Engineering / Materials Science / General; TEC027000 Technology &amp; Engineering / Nanotechnology &amp; MEMS</t>
  </si>
  <si>
    <t>Computational Chemistry serves as a complement to experimental chemistry where the tools are limited. Using computational programs to solve advanced problems is widely used in the design and analysis of for example new molecules, surfaces, drugs and materials. This book will present novel innovations in the field, with real-life examples of where computational technologies serves as an indispensible tool.</t>
  </si>
  <si>
    <t>Ponnadurai Ramasami, University of Mauritius, Mauritius, Indian Ocean.</t>
  </si>
  <si>
    <t>Vibrational Spectroscopy</t>
  </si>
  <si>
    <t>Wu, Guozhen</t>
  </si>
  <si>
    <t xml:space="preserve"> SCI013010 SCIENCE / Chemistry / Analytic; SCI013050 SCIENCE / Chemistry / Physical &amp; Theoretical; SCI022000 SCIENCE / Physics / Electromagnetism; SCI050000 SCIENCE / Nanoscience; SCI053000 SCIENCE / Physics / Optics &amp; Light; SCI077000 SCIENCE / Physics / Condensed Matter; TEC021000 Technology &amp; Engineering / Materials Science / General</t>
  </si>
  <si>
    <t>The book presents principles of molecular vibrational spectroscopy from the viewpoint of Raman, Raman optical activity and high excitation. The quantum mechanical basis, vibrational analysis, representation of point groups and its applications are discussed as well. With exercises, it is an essential text for graduates, lecturers, and also researchers.</t>
  </si>
  <si>
    <t xml:space="preserve"> The book provides the basic theoretical knowledge which is absolute necessary to understand the nature of vibrational spectroscopy. Gerald Steiner in: Analytical and Bioanalytical Chemistry (22.11.2019), https://doi.org/10.1007/s00216-019-02205-2</t>
  </si>
  <si>
    <t>Guozhen Wu, Tsinghua University, Beijing, China</t>
  </si>
  <si>
    <t>Maths in Chemistry</t>
  </si>
  <si>
    <t>Numerical Methods for Physical and Analytical Chemistry</t>
  </si>
  <si>
    <t>Bansal, Prerna</t>
  </si>
  <si>
    <t>Physical Chemistry</t>
  </si>
  <si>
    <t xml:space="preserve"> MAT003000 MATHEMATICS / Applied; SCI013010 SCIENCE / Chemistry / Analytic; SCI013050 SCIENCE / Chemistry / Physical &amp; Theoretical; SCI013070 SCIENCE / Chemistry / Computational &amp; Molecular Modeling; TEC009010 Technology &amp; Engineering / Chemical &amp; Biochemical</t>
  </si>
  <si>
    <t>This book aims to make students thoroughly aware of various important mathematical concepts and numerical methods frequently used in physical chemistry and analytical chemistry. The numerical methods discussed are used in physical chemistry problems, including finding roots of equation, numerical integration, differentiation, differential equations and numerical curve fitting methods.</t>
  </si>
  <si>
    <t>Prerna Bansal, University of Delhi, India.</t>
  </si>
  <si>
    <t>Industrial Waste</t>
  </si>
  <si>
    <t>Characterization, Modification and Applications of Residues</t>
  </si>
  <si>
    <t>Pöllmann, Herbert</t>
  </si>
  <si>
    <t xml:space="preserve"> SCI013080 SCIENCE / Chemistry / Environmental (see also Environmental Science); SCI026000 SCIENCE / Environmental Science (see also Chemistry / Environmental); SCI031000 SCIENCE / Earth Sciences / Geology; SCI048000 SCIENCE / Earth Sciences / Mineralogy; TEC009010 Technology &amp; Engineering / Chemical &amp; Biochemical; TEC010020 Technology &amp; Engineering / Environmental / Waste Management; TEC021000 Technology &amp; Engineering / Materials Science / General</t>
  </si>
  <si>
    <t>Industrial residues are obtained from all treatments of raw materials in industry during the process of mining, raw materials treatment and final usage. During these processes of enrichment, optimization and utilization of raw materials only part of the original material can be used for the dedicated application and some left-over parts remain. This contribution focuses on residues like mining overburdens, ore residues and ore processing residues like slags, but also on incineration ashes and water purification muds. Natural materials like pozzolanes, due to their potential of CO2-reduction, are also included. Based on this knowledge secondary reusable materials due to their chemical, physical and mineralogical properties can be identified. Also different characterization methods for analysing the potential for further application of these residues are included.</t>
  </si>
  <si>
    <t>Herbert Pöllmann, Institute of Geosciences and Geography, Martin-Luther-University Halle-Wittenberg, Germany.</t>
  </si>
  <si>
    <t>Environmental Engineering</t>
  </si>
  <si>
    <t>Basic Principles</t>
  </si>
  <si>
    <t>Tomašic, Vesna / Zelic, Bruno</t>
  </si>
  <si>
    <t>4330</t>
  </si>
  <si>
    <t xml:space="preserve"> SCI026000 SCIENCE / Environmental Science (see also Chemistry / Environmental); TEC009010 Technology &amp; Engineering / Chemical &amp; Biochemical; TEC018000 Technology &amp; Engineering / Industrial Technology</t>
  </si>
  <si>
    <t>Environmental Engineering provides a profound introduction to Ecology, Chemistry, Microbiology, Geology and Hydrology engineering. The authors explain transport phenomena, air pollution control, waste water management and soil treatment to address the issue of energy preservation, production asset and control of waste from human and animal activities. Modeling of environmental processes and risk assessment conclude the interdisciplinary approach.</t>
  </si>
  <si>
    <t>Bruno Zelić, Vesna Tomašić, University of Zagreb, Faculty of Chemical Engineering and Technology, Croatia.</t>
  </si>
  <si>
    <t>680</t>
  </si>
  <si>
    <t xml:space="preserve"> SCI013060 SCIENCE / Chemistry / Industrial &amp; Technical; TEC009010 Technology &amp; Engineering / Chemical &amp; Biochemical</t>
  </si>
  <si>
    <t>The book presents the engineering aspects of risk management. The introduction to potential risks is followed by management principles, risk diagnostic, analysis and treatment followed by examples of practical implementation in chemistry, physics and emerging technologies such as nanoparticles financial and insurance domains are not covered. The book is aimed at students as well as at engineers or scientists faced with these issues in their day-to-day business.</t>
  </si>
  <si>
    <t>Thierry Meyer, Ecole Polytechnique Fèdèralede Lausanne, Switzerland Genserik Reniers, University ofAntwerp, Belgium.</t>
  </si>
  <si>
    <t>The Autotrophic Biorefinery</t>
  </si>
  <si>
    <t>Raw Materials from Biotechnology</t>
  </si>
  <si>
    <t>Kourist, Robert / Schmidt, Sandy</t>
  </si>
  <si>
    <t xml:space="preserve"> SCI010000 SCIENCE / Biotechnology; SCI013060 SCIENCE / Chemistry / Industrial &amp; Technical; SCI013080 SCIENCE / Chemistry / Environmental (see also Environmental Science); SCI024000 SCIENCE / Energy; TEC009010 Technology &amp; Engineering / Chemical &amp; Biochemical</t>
  </si>
  <si>
    <t>The depletion of fossil resources and an ever-growing human population create an increasing demand for the development of sustainable processes for the utilization of renewable resources. As autotrophic microorganisms offer numerous metabolic pathways for the fixation of carbon dioxide and the metabolic utilization of light, electricity and inorganic energy donors, they are expected to play a pivotal role in an emerging carbon neutral society.  This text-book presents the metabolic principles of autotrophy and current efforts for their utilization in biotechnology, including photoautotrophic, chemolithoautotrophic and electroautotrophic organisms. It outlines how modern molecular biology and process engineering create technologies that allow to use industrial off-gases and inorganic energy for the synthesis of bio-based plastics, materials and other chemical products.  The text-book is ideally suited for students in advanced graduate and master courses and offers a reference for PhD students, engineers, chemists, biologists and all with an interests in biotechnology and renewable resources.</t>
  </si>
  <si>
    <t>Robert Kourist, Sandy Schmidt, University of Graz, Austria.</t>
  </si>
  <si>
    <t>The Planet Remade</t>
  </si>
  <si>
    <t>How Geoengineering Could Change the World</t>
  </si>
  <si>
    <t>Morton, Oliver</t>
  </si>
  <si>
    <t xml:space="preserve"> SCI026000 SCIENCE / Environmental Science (see also Chemistry / Environmental); SCI092000 SCIENCE / Global Warming &amp; Climate Change</t>
  </si>
  <si>
    <t>The risks of global warming are pressing and potentially vast. The difficulty of doing without fossil fuels is daunting, possibly even insurmountable. So there is an urgent need to rethink our responses to the crisis. To meet that need, a small but increasingly influential group of scientists is exploring proposals for planned human intervention in the climate system: a stratospheric veil against the sun, the cultivation of photosynthetic plankton, fleets of unmanned ships seeding the clouds. These are the technologies of geoengineering—and as Oliver Morton argues in this visionary book, it would be as irresponsible to ignore them as it would be foolish to see them as a simple solution to the problem.The Planet Remade explores the history, politics, and cutting-edge science of geoengineering. Morton weighs both the promise and perils of these controversial strategies and puts them in the broadest possible context. The past century’s changes to the planet—to the clouds and the soils, to the winds and the seas, to the great cycles of nitrogen and carbon—have been far more profound than most of us realize. Appreciating those changes clarifies not just the scale of what needs to be done about global warming, but also our relationship to nature.Climate change is not just one of the twenty-first century’s defining political challenges. Morton untangles the implications of our failure to meet the challenge of climate change and reintroduces the hope that we might. He addresses the deep fear that comes with seeing humans as a force of nature, and asks what it might mean—and what it might require of us—to try and use that force for good.</t>
  </si>
  <si>
    <t>One of The Guardian’s Best Science Books of 2015 Oliver Morton produced 2015's most important and insightful book about the environment inThe Planet Remade. . . . Several people who should know better argued this year that humanity needs to adopt a more ‘religious' view of climate change. It does not. What it needs is books by Oliver Morton. ---Richard Benson, The Independent Morton offers a calm, rational discussion of deliberate technological interventions to cool the planet's climate system. . . . An important account of cutting-edge research that will fascinate serious readers and demand the attention of policymakers.  Written with the grace and clarity its subject demands, The Planet Remade offers just what the issue of climate change needs: fresh thinking about what can be done, based on deep respect for the planet, the science, and the concerns of people with differing points of view. It's an enriching addition to the literature of possible worlds. —Marek Kohn, author of A Reason for Everything and Turned Out Nice A scholar and a fine literary stylist, Oliver Morton sets the geoengineering debate in a fascinating historical and social context. The Planet Remade is much the best book on the subject and deserves a wide readership. —Martin Rees, author of Our Final Century Morton accomplishes the difficult task of explaining high-level scientific concepts in pragmatic terms, with enough history, first-person reporting, anecdotes, and humor that The Planet Remade is as enjoyable to read as it is informative. One of LinkedIn’s Best Business Books of 2015 Journalist Oliver Morton has thought through the implications of [geoengineering] options, immersing himself in the detailed technical aspects of geoengineering for more than a decade. The result is The Planet Remade, the most comprehensive and readable popular account of geoengin</t>
  </si>
  <si>
    <t>Oliver Morton is briefings editor at the Economist, and his writing has appeared in the New Yorker and other publications. He is the author of Eating the Sun: How Plants Power the Planet.</t>
  </si>
  <si>
    <t>High Performance Liquid Chromatography</t>
  </si>
  <si>
    <t>Theory, Instrumentation and Application in Drug Quality Control</t>
  </si>
  <si>
    <t>Khalifa, Moustafa A. / Al Sayed Omar, Omar</t>
  </si>
  <si>
    <t xml:space="preserve"> MED072000 MEDICAL / Pharmacy; SCI013000 SCIENCE / Chemistry / General; SCI013010 SCIENCE / Chemistry / Analytic; SCI013020 SCIENCE / Chemistry / Clinical; SCI013060 SCIENCE / Chemistry / Industrial &amp; Technical; SCI078000 SCIENCE / Spectroscopy &amp; Spectrum Analysis</t>
  </si>
  <si>
    <t>The book provides an indispensable guide on how to use HPLC in pharmaceutical analysis and drug control. Following a hands-on approach, the authors give practical advices how to prepare stationary and mobile phases, choose a suitable detector and set up an HPLC analysis. The publication gives insight into the key pharmaceutical applications of HPLC and the latest requirements of the major regulatory agencies.</t>
  </si>
  <si>
    <t>Omar Al Syed Omar and M. A. Khalifa, Drug and Food Quality Control Laboratories, Ministry of Health, Kuwait.</t>
  </si>
  <si>
    <t>Microalgal Biotechnology: Integration and Economy</t>
  </si>
  <si>
    <t xml:space="preserve"> SCI008000 SCIENCE / Life Sciences / Biology; SCI010000 SCIENCE / Biotechnology; SCI011000 SCIENCE / Life Sciences / Botany; SCI049000 SCIENCE / Life Sciences / Molecular Biology</t>
  </si>
  <si>
    <t>With the high interest in renewable resources, the field of algal biotechnology has undergone a huge leap in importance. This book treats integrated approaches to bring the high potential of microalgae into application, accelerate the development of really working production processes and put finally the products on the market. So this book will allow protagonists and decision makers in academia, industry, and politics to get a clear picture of current possibilities and future trends in microalgal biotechnology.</t>
  </si>
  <si>
    <t>Clemens Posten,Karlsruhe Institute of Technology, Karlsruhe Christian Walter, Wacker Chemie AG, Burghausen, Germany.</t>
  </si>
  <si>
    <t>Chemical Technologies and Processes</t>
  </si>
  <si>
    <t>Staszak, Katarzyna / Wieszczycka, Karolina / Tylkowski, Bartosz</t>
  </si>
  <si>
    <t xml:space="preserve"> SCI013030 SCIENCE / Chemistry / Inorganic; SCI013040 SCIENCE / Chemistry / Organic; SCI013060 SCIENCE / Chemistry / Industrial &amp; Technical; TEC009010 Technology &amp; Engineering / Chemical &amp; Biochemical; TEC018000 Technology &amp; Engineering / Industrial Technology; TEC021000 Technology &amp; Engineering / Materials Science / General</t>
  </si>
  <si>
    <t>This book is essential reading for scientists and students interested in both organic and inorganic chemical technology. The authors cover the production of chemical reagents as well as trends from adjacent fields including biotechnology and process simulation. Chemical Technologies and Processes is of interest to chemical engineers, materials scientists, as well as chemists in both academia and industry.</t>
  </si>
  <si>
    <t>Katarzyna Staszak and Karolina Wieszczycka, Poznan University of Technology, Poznan, Poland Bartosz Tylkowski, CTQC, Tarragona, Spain.</t>
  </si>
  <si>
    <t>Chemistry and Energy</t>
  </si>
  <si>
    <t>From Conventional to Renewable</t>
  </si>
  <si>
    <t xml:space="preserve"> SCI013060 SCIENCE / Chemistry / Industrial &amp; Technical; SCI013080 SCIENCE / Chemistry / Environmental (see also Environmental Science); SCI024000 SCIENCE / Energy; SCI026000 SCIENCE / Environmental Science (see also Chemistry / Environmental); TEC009010 Technology &amp; Engineering / Chemical &amp; Biochemical; TEC021000 Technology &amp; Engineering / Materials Science / General; TEC031000 Technology &amp; Engineering / Power Resources / General</t>
  </si>
  <si>
    <t>This book focuses on the processes and materials behind energy technologies. The author details the underlying chemistry of renewable sources, such as biofuels and wind power, as well as the traditionally used coal and gas. Chapters on energy storage technologies and the connection between energy generation and climate change round off this uniquely concise overview of the relationship between chemistry and energy.</t>
  </si>
  <si>
    <t>Plastic Matter</t>
  </si>
  <si>
    <t>Davis, Heather</t>
  </si>
  <si>
    <t>Elements</t>
  </si>
  <si>
    <t>Duke University Press</t>
  </si>
  <si>
    <t xml:space="preserve"> SCI026000 SCIENCE / Environmental Science (see also Chemistry / Environmental); SOC064000 SOCIAL SCIENCE / LGBT Studies / General</t>
  </si>
  <si>
    <t>Plastic is ubiquitous. It is in the Arctic, in the depths of the Mariana Trench, and in the high mountaintops of the Pyrenees. It is in the air we breathe and the water we drink. Nanoplastics penetrate our cell walls. Plastic is not just any material—it is emblematic of life in the twentieth and twenty-first centuries. In Plastic Matter Heather Davis traces plastic’s relations to geology, media, biology, and race to show how matter itself has come to be understood as pliable, disposable, and consumable. The invention and widespread use of plastic, Davis contends, reveals the dominance of the Western orientation to matter and its assumption that matter exists to be endlessly manipulated and controlled by humans. Plastic’s materiality and pliability reinforces these expectations of what matter should be and do. Davis charts these relations to matter by mapping the queer multispecies relationships between humans and plastic-eating bacteria and analyzing photography that documents the racialized environmental violence of plastic production. In so doing, Davis provokes readers to reexamine their relationships to matter and life in light of plastic’s saturation.</t>
  </si>
  <si>
    <t>Preface: Complicated Inheritances viiAcknowledgments xiIntroduction: Plastic Matter 11. Plasticity 212. Synthetic Universality 393. Plastic Media 634. Queer Kin 81Conclusion: Plastic Futures 103Notes 109Bibliography 135Index 155</t>
  </si>
  <si>
    <t>“In her extraordinary book, Heather Davis traces plastic’s haunting colonial legacies, proliferating environmental violences, and queer futurities, showing how plastic represents both the dreams and the horrors of Western modernity. This rich and absorbing book is invaluable for understanding one of the most useful, destructive, and disconcerting substances of the Anthropocene.”-- Stacy Alaimo, author of Exposed: Environmental Politics and Pleasures in Posthuman Times“There is no outside of plastic. Rejecting a purity politics in favor of figuring plastic as our queer progeny, this book reckons with plasticity from an intimate epistemological and material inside. In a world where the lure of plasticity remains inseparable from fossil-fueled white supremacist utopias, Heather Davis asks us to think honestly about the kinds of futures we desire when plastic simply ‘won’t let go.’”-- Astrida Neimanis, Canada Research Chair in Feminist Environmental Humanities, University of British Columbia Okanagan</t>
  </si>
  <si>
    <t>Heather Davis is Assistant Professor of Culture and Media at The New School, editor of Desire Change: Contemporary Feminist Art in Canada, and coeditor of Art in the Anthropocene: Encounters among Aesthetics, Politics, Environments, and Epistemologies.</t>
  </si>
  <si>
    <t>Medical Microbiology</t>
  </si>
  <si>
    <t>Sharma, Anil K. / Kumar Gupta, Girish  / Yadav, Mukesh</t>
  </si>
  <si>
    <t>4920</t>
  </si>
  <si>
    <t xml:space="preserve"> SCI007000 SCIENCE / Life Sciences / Biochemistry; SCI013000 SCIENCE / Chemistry / General; SCI045000 SCIENCE / Life Sciences / Microbiology</t>
  </si>
  <si>
    <t>Medical Microbiology is an excellent and easy-to-use textbook which explains the roles of microorganisms in human health and illness. Written in a clear and engaging manner, the book provides an overview of pathogenic organisms, their diagnosis and treatment tools as well as the molecular mechanisms of host-pathogen interactions and antimicrobial drug resistance.</t>
  </si>
  <si>
    <t>Anil K. Sharma, Girish Kumar Gupta and Mukesh Yadav, M. M. University, India.</t>
  </si>
  <si>
    <t>Electrospinning</t>
  </si>
  <si>
    <t>A Practical Guide to Nanofibers</t>
  </si>
  <si>
    <t>Agarwal, Seema / Burgard, Matthias / Greiner, Andreas / Wendorff, Joachim</t>
  </si>
  <si>
    <t>1110</t>
  </si>
  <si>
    <t xml:space="preserve"> SCI050000 SCIENCE / Nanoscience; TEC018000 Technology &amp; Engineering / Industrial Technology; TEC021000 Technology &amp; Engineering / Materials Science / General; TEC027000 Technology &amp; Engineering / Nanotechnology &amp; MEMS; TEC055000 Technology &amp; Engineering / Textiles &amp; Polymers</t>
  </si>
  <si>
    <t>Nanofibers with specific properties, designed for various applications e.g. textiles, membranes, reinforcement, catalysis, or biomedical use are of great interest to scientists and industry. The most promising technique for their production, electrospinning, uses an electrical charge to draw fibers from liquids. Techniques to produce cross-linked, patterned, aligned, or three-dimensional materials are explained with regard to practical usage.</t>
  </si>
  <si>
    <t>Seema Agarwal, Matthias Burgard, and Andreas Greiner University of Bayreuth, Germany. Joachim Wendorff, University of Marburg, Germany.</t>
  </si>
  <si>
    <t>Pharmaceutical, Cosmetic and Personal Care Formulations</t>
  </si>
  <si>
    <t>Formulation Science and Technology</t>
  </si>
  <si>
    <t xml:space="preserve"> SCI013000 SCIENCE / Chemistry / General; SCI013050 SCIENCE / Chemistry / Physical &amp; Theoretical; SCI013060 SCIENCE / Chemistry / Industrial &amp; Technical; SCI050000 SCIENCE / Nanoscience; TEC012000 Technology &amp; Engineering / Food Science; TEC021040 Technology &amp; Engineering / Materials Science / Thin Films, Surfaces &amp; Interfaces</t>
  </si>
  <si>
    <t>Volume 3 of Formulation Science and Technology is a survey of the applications of formulations in a variety of fields, based on the theories presented in Volumes 1 and 2. It offers in-depth explanations and a wealth of real-world examples for research scientists, universities, and industry practitioners in the fields of Pharmaceuticals, Cosmetics and Personal Care.</t>
  </si>
  <si>
    <t xml:space="preserve"> SCI013060 SCIENCE / Chemistry / Industrial &amp; Technical; TEC009000 Technology &amp; Engineering / Engineering (General); TEC009010 Technology &amp; Engineering / Chemical &amp; Biochemical; TEC017000 Technology &amp; Engineering / Industrial Health &amp; Safety; TEC018000 Technology &amp; Engineering / Industrial Technology</t>
  </si>
  <si>
    <t>This revised and updated 3rd edition of Engineering Risk Management presents management principles, risk diagnostics, analysis and treatment methods, followed by examples of practical implementation in chemistry, physics, and nanotechnology. An all-new chapter on dynamic risk assessment makes this a uniquely up-to-date and comprehensive treatise on engineering risk management theory and strategies.</t>
  </si>
  <si>
    <t>Thierry Meyer, Ecole Polytechnique Fédérale de Lausanne, Switzerland Genserik Reniers, TU Delft, The Netherlands.</t>
  </si>
  <si>
    <t>Forensic Chemistry</t>
  </si>
  <si>
    <t>Grossman, Michael</t>
  </si>
  <si>
    <t xml:space="preserve"> LAW026000 LAW / Criminal Law / General; MED030000 MEDICAL / Forensic Medicine; SCI013010 SCIENCE / Chemistry / Analytic; SCI013090 SCIENCE / Chemistry / Toxicology; TEC009010 Technology &amp; Engineering / Chemical &amp; Biochemical</t>
  </si>
  <si>
    <t>This book strives to help scientists &amp;amp lawyers, &amp;amp students, understand how their two disciplines come together for forensic science, in the contexts of analytical chemistry &amp;amp related science more generally, and the common law systems of Canada, USA, UK, the Commonwealth. Forensics is considered more generally than as only for criminal law workplace health &amp;amp safety, and other areas are included.</t>
  </si>
  <si>
    <t>Michael Grossman, B.S., Ph.D., LL.B., Barister &amp;amp Solicitor, of the Ontario Bar, Toronto, Canada.</t>
  </si>
  <si>
    <t>Distillation</t>
  </si>
  <si>
    <t>The Theory</t>
  </si>
  <si>
    <t>Vogelpohl, Alfons</t>
  </si>
  <si>
    <t xml:space="preserve"> SCI013050 SCIENCE / Chemistry / Physical &amp; Theoretical; SCI013060 SCIENCE / Chemistry / Industrial &amp; Technical; TEC008000 Technology &amp; Engineering / Electronics / General; TEC009000 Technology &amp; Engineering / Engineering (General); TEC009010 Technology &amp; Engineering / Chemical &amp; Biochemical; TEC018000 Technology &amp; Engineering / Industrial Technology</t>
  </si>
  <si>
    <t>Distillation basedon Mass Transfer Processes, starting from the basic equation of ternary distillation published by Hausen in 1932 and exploiting the properties of this equation covering all modes of distillation. The material is intended as a graduate textbook for an advanced course on distillation but will also help the practicing engineer to better understand the complex interrelationships of multi-component distillation.</t>
  </si>
  <si>
    <t>The principles and modes of distillation Assumptions and problem reduction The basic equations of distillation Distillation of ideal mixtures- Binary mixtures- Ternary mixtures- Quaternary mixtures- Multicomponent mixtures Distillation of real mixtures- Zeotropic mixtures- Binary mixtures- Ternary mixtures- Multicomponent mixtures- Azeotropic mixtures- Binary mixtures- Ternary mixtures- Multicomponent mixtures Computer programs References Nomenclature Glossary Appendices</t>
  </si>
  <si>
    <t>Alfons Vogelpohl, University Clausthal, Clausthal-Zellerfeld, Germany.</t>
  </si>
  <si>
    <t>The Hydrogen Bond</t>
  </si>
  <si>
    <t>A Bond for Life</t>
  </si>
  <si>
    <t>Hüttermann, Aloys</t>
  </si>
  <si>
    <t xml:space="preserve"> SCI009000 SCIENCE / Life Sciences / Biophysics; SCI013000 SCIENCE / Chemistry / General; SCI013050 SCIENCE / Chemistry / Physical &amp; Theoretical; SCI074000 SCIENCE / Physics / Atomic &amp; Molecular; TEC021000 Technology &amp; Engineering / Materials Science / General</t>
  </si>
  <si>
    <t>The author illustrates why the rather weak hydrogen bond is so essential for our everyday life in a lively and entertaining way. The chemical and physical fundamentals are explained with examples ranging from the nature of water over the secret of DNA to adhesives and modern detergents. The interdisciplinary science is easy to understand and hence a great introduction for chemists, biologists and physicists.</t>
  </si>
  <si>
    <t>Aloys Hüttermann, Düsseldorf, Germany.</t>
  </si>
  <si>
    <t>Process Technology</t>
  </si>
  <si>
    <t>de Haan, André B. / Padding, Johan T.</t>
  </si>
  <si>
    <t xml:space="preserve"> SCI000000 SCIENCE / General; SCI010000 SCIENCE / Biotechnology; TEC009010 Technology &amp; Engineering / Chemical &amp; Biochemical; TEC018000 Technology &amp; Engineering / Industrial Technology</t>
  </si>
  <si>
    <t>The book provides a general overview about process technology. It focuses on the structure and development of production processes, main technological operations and some important aspects of process economics. For the technological operations the authors emphasize operating principles, reasons for application and available industrial equipment.</t>
  </si>
  <si>
    <t>André B. de Haan and Johan Padding, Delft University of Technology, Delft, The Netherlands.</t>
  </si>
  <si>
    <t>Note-by-Note Cooking</t>
  </si>
  <si>
    <t>The Future of Food</t>
  </si>
  <si>
    <t>This, Hervé</t>
  </si>
  <si>
    <t>Arts and Traditions of the Table: Perspectives on Culinary History</t>
  </si>
  <si>
    <t xml:space="preserve"> CKB023000 COOKING / Methods / General; SCI013000 SCIENCE / Chemistry / General; TEC012000 Technology &amp; Engineering / Food Science</t>
  </si>
  <si>
    <t>The visionary food chemist surveys a vast new world of flavor.</t>
  </si>
  <si>
    <t>A Note on the TranslationTables, Figures, and Color PlatesIntroduction: Why the Need for Note-by-Note Cooking Should Be Obvious1. Shape Polyhedrons Nonpolyhedral Solids The Fable of the Man with the Golden Brain2. Consistency A Woeful Misunderstanding The Relation Between Consistency and Flavor Not Everything Has to Be Soft Thinking in Physical Terms Additives Contrasting Consistencies3. Taste Misdirection and Misperception The Impossible Description of Unknown Tastes Sapid Compounds Mineral Salts Organic and Mineral Acids Amino Acids and Their Derivatives Sugars Alcohols and Polyols Intense Sweeteners Flavoring Agents Bitterants Matrix Effects A New Basic Taste4. Odor Manipulating Odorant Compounds Methods of Extraction and Processing Natural, Same as Natural, Artificial Volatility, Threshold Perception, Toxic Risk A Lexicon of Basic Culinary Odors Odorant Compounds On the Properties of Odorigenic Extracts and Compositions Trigeminal Sensations5. Color The Eye Precedes the Palate Legally Approved Coloring Agents Natural Versus Artificial Redux6. Artistic Choice and Culinary Nomenclature Substance and Form The Construction of Flavors Naming Dishes The First Generation of Note-by-Note Menus7. Nutrition, Toxicology, Market Dynamics, Public Interest The Mixed Blessings of Abundance A World of Plenty, Filled with Danger Selection and Supply of Compounds Political ConsiderationsAppendix: A Few RecipesIndex</t>
  </si>
  <si>
    <t>Valuable for readers interested in how the food system may evolve in the future.Inspiring.This writes the way he speaks – with subtle irony, whim and humour, and each of his books, apart from being scientifically revealing, is an almost taste-able and invariably delicious literary delight.Keen cookswill devour the latest work by molecular gastronomist Hervé This.This... explores the science behind shape, consistency, odor and color, giving readers the knowledge to create their own magnum opus in the kitchen.Chef Daniel Boulud:No matter what level home cook or professional chef you are, Hervé This's detailed, scientific approach to the kitchen provides a fascinating perspective on the chemistry of cooking. These notes are useful for chefs and cooks of all levels and an entertaining and practical guide that every chef would benefit from reading.Michael Laiskonis, creative director of the Institute of Culinary Education:Once again, Hervé This makes a compelling case for the science of deliciousness with his latest book, breaking ingredients down into their constituent compounds. Sometimes controversial yet always thought-provoking, such 'note by note' deconstructing of dishes in the pursuit of flavor challenges culinary convention—food for thought on the future of cooking, of interest to both professional chefs and home cooks alike.Taking kitchen science to a whole new (molecular) level, Hervé This is changing the way France—and the world—cooks.Heston Blumenthal, as quoted in the Observer:If anyone is going to change the way we cook, it will be him.</t>
  </si>
  <si>
    <t>Hervé This is a physical chemist on the staff of the Institut National de la Recherche Agronomique in Paris and scientific director of the Fondation Science &amp; Culture Alimentaire at the Académie des Sciences. His translated works include The Science of the Oven Building a Meal: From Molecular Gastronomy to Culinary Constructivism Kitchen Mysteries: Revealing the Science of Cooking and Molecular Gastronomy: Exploring the Science of Flavor, all published by Columbia University Press.M. B. DeBevoise has translated more than thirty works from French and Italian in every branch of scholarship.</t>
  </si>
  <si>
    <t>Solar Power</t>
  </si>
  <si>
    <t>Innovation, Sustainability, and Environmental Justice</t>
  </si>
  <si>
    <t>Mulvaney, Dustin</t>
  </si>
  <si>
    <t xml:space="preserve"> NAT011000 NATURE / Environmental Conservation &amp; Protection; NAT038000 NATURE / Natural Resources; SCI024000 SCIENCE / Energy; SCI026000 SCIENCE / Environmental Science (see also Chemistry / Environmental)</t>
  </si>
  <si>
    <t>In this important new primer, Dustin Mulvaney makes a passionate case for the significance of solar power energy and offers a vision for a more sustainable and just solar industry for the future. The solar energy industry has grown immensely over the past several years and now provides up to a fifth of California´s power. But despite its deservedly green reputation, solar development and deployment may have social and environmental consequences, from poor factory labor standards to landscape impacts on wildlife. &amp;#160 Using a wide variety of case studies and examples that trace the life cycle of photovoltaics, Mulvaney expertly outlines the state of the solar industry, exploring the ongoing conflicts between ecological concerns and climate mitigation strategies, current trade disputes, and the fate of toxics in solar waste products. This exceptional overview will outline the industry´s current challenges and possible futures for students in environmental studies, energy policy, environmental sociology, and other aligned fields.</t>
  </si>
  <si>
    <t>List of Illustrations Acknowledgments Introduction 1. Solar Power 2. Green New Deal 3. Innovations in Photovoltaics 4. Recycling and Product Stewardship 5. Green Civil War 6. The Western Solar Plan 7. Breakthrough Technologies and Solar Trade Wars 8. Solar Power and a Just Transition Notes Bibliography Index</t>
  </si>
  <si>
    <t>MulvaneyDustin: Dustin Mulvaney&amp;#160is Associate Professor of Environmental Studies at San Jos&amp;eacute State University. &amp;#160</t>
  </si>
  <si>
    <t>Sol-Gel-Technology in Praxis</t>
  </si>
  <si>
    <t>Jonschker, Gerhard</t>
  </si>
  <si>
    <t>Finally! A book on the topic of sol gels that focuses on practical application - designed to fit the needs of hands-on-beginners who want to develop a basic understanding of sol-gel and nano-technology as well as to meet the requirements of advanced formulators seeking a practical guide that will lead them straight into implementable solutions.With 61 real-life examples drawn from patent literature and accompanying explanations and interpretations, knowledge can be gained quickly and immediately translated into concrete solutions.</t>
  </si>
  <si>
    <t>Industrial Catalysis</t>
  </si>
  <si>
    <t>Benvenuto, Mark Anthony / Plaumann, Heinz</t>
  </si>
  <si>
    <t xml:space="preserve"> SCI013000 SCIENCE / Chemistry / General; SCI013060 SCIENCE / Chemistry / Industrial &amp; Technical; SCI050000 SCIENCE / Nanoscience; TEC009010 Technology &amp; Engineering / Chemical &amp; Biochemical</t>
  </si>
  <si>
    <t>Industrial Catalysis provides an excellent introduction to catalytic principles and processes, addressing the applications of inorganic-, organic- and biocatalysts in industrial chemistry. Each chapter is focussed on one catalytic process and discusses its life cycle from source materials, catalyst synthesis, the catalytic process, lifetime and recovery. The book also includes a comprehensive overview on industrial processes employing catalysis.</t>
  </si>
  <si>
    <t>Mark Anthony Benvenuto and Heinz Plaumann, University of Detroit Mercy, Detroit, USA.</t>
  </si>
  <si>
    <t>Environmental Toxicology</t>
  </si>
  <si>
    <t>Botana, Luis M.</t>
  </si>
  <si>
    <t>Organic and inorganic chemicals frequently exhibit toxic, mutagenic, carcinogenic, or sensitizing properties when getting in contact with the environment. This comprehensive introduction discusses risk assessment and analysis, environmental fate, transport, and breakdown pathways of chemicals, as well as methods for prevention and procedures for decontamination.</t>
  </si>
  <si>
    <t>Luis M. Botana, University of Santiago de Compostela, Spain.</t>
  </si>
  <si>
    <t>Biomass and Biowaste</t>
  </si>
  <si>
    <t>New Chemical Products from Old</t>
  </si>
  <si>
    <t>Balu, Alina M. / García Nuñez, Araceli</t>
  </si>
  <si>
    <t>Valorization of biomass focuses on the transformation of biomass molecules into substitutes for petroleum-based chemicals that can be reused. Valorizing Biomass and Biowaste discusses the chemistry and composition of alternative biomass sources. Later chapters will introduce new markets and discuss efficient, green methods of process intensification and catalysis in order to increase conversion of biomass/biowastes.</t>
  </si>
  <si>
    <t>Alina Mariana Balu, University of Cordoba, Cordoba, Spain. Araceli García Nuñez, University of Cordoba, Cordoba, Spain.</t>
  </si>
  <si>
    <t>Meteorological Instruments</t>
  </si>
  <si>
    <t>Third edition</t>
  </si>
  <si>
    <t xml:space="preserve">Middleton, W.E.K. / Spilhaus, A.F. </t>
  </si>
  <si>
    <t>Heritage</t>
  </si>
  <si>
    <t>University of Toronto Press</t>
  </si>
  <si>
    <t xml:space="preserve"> SCI026000 SCIENCE / Environmental Science (see also Chemistry / Environmental); SCI042000 SCIENCE / Earth Sciences / Meteorology &amp; Climatology; SCI076000 SCIENCE / Scientific Instruments</t>
  </si>
  <si>
    <t xml:space="preserve">Since its first appearance in 1941, this book has remained, through various editions and reprintings, the standard, indeed the only modern work in English in its field. This third edition, completely reset, includes descriptions of the newer devices which have come into use in upper-atmosphere sounding, electronic techniques for wind finding, thunderstorm location, and through the renewed interest in meterorological observations from aircraft. A number of new illustrations have been added.The authors have followed the pattern of the earlier editions in presenting examples found in regular weather service. Some attention has been given, however, to new techniques which, though not widely in use at the present time, show such promise as to deserve the studen'ts attention. A general treatment of the application of radar, radio direction finders, and radiosoundes to meteorology has been included.Of the previous edition the bulletin of the American Meteorological Society said:  This is the first general textbook on the subject in English for more than half a century .... While the book is indispensable for reference for the practising meterorologist, the needs of the student are met by an adequate presentation of theoretical topics. </t>
  </si>
  <si>
    <t xml:space="preserve">  …. Middleton has with his instrument book made an excellent contribution … It is clearly written and thorough in the portion of the field that is covered. One feels that it is not a re-hash or digest of older contributions but a book written by an expert in the field of instruments. For the training of students it fills a badly-felt need. The book is practical in tenor, yet it does not shun theory that leads to a full understanding of the principles underlying the various meteorological instruments.  Review of Scientific Instruments There is a dearth of modern books on meteorological instruments written in the English language, and those who wish for information on the subject have perforce to turn to foreign publications ... Meteorologists will therefore afford a warm welcome to the present volume, in the 213 pages of which Mr. Knowles Middleton has compressed a surprisingly large amount of information upon the design and construction of meteorological instruments. The numerous references scattered throughout its pages show a wide knowledge of the literature of the subject ...   Journal, Royal Meteorological Society</t>
  </si>
  <si>
    <t>MiddletonW.E.K.: W. E. KNOWLES MIDDLETON was a Fellow of the Royal Society of Canada and of the Optical Society of America. In 1959 the latter Society awarded him its Ives Medal for his work in meteorological optics, photometry, and colorimetry. He wrote 15 books and approximately 100 scientific papers on the science of meteorological sciences and instruments.SpilhausA.F. : ATHELSTAN F. SPILHAUS is Dean of the Institute of Technology, University of Minnesota. He was formerly head of the Department of Meteorology, New York University.</t>
  </si>
  <si>
    <t>Organocatalysis</t>
  </si>
  <si>
    <t>Stereoselective Reactions and Applications in Organic Synthesis</t>
  </si>
  <si>
    <t>Benaglia, Maurizio</t>
  </si>
  <si>
    <t xml:space="preserve"> SCI000000 SCIENCE / General; SCI013000 SCIENCE / Chemistry / General; SCI013040 SCIENCE / Chemistry / Organic; SCI026000 SCIENCE / Environmental Science (see also Chemistry / Environmental)</t>
  </si>
  <si>
    <t>Organocatalysis is considered today one of the three pillars in asymmetric catalysis, along with biocatalysis and organometallic catalysis. The possibility to combine organocatalysis with radical chemistry, photocatalysis and enabling technologies opened new avenues in organic synthesis.</t>
  </si>
  <si>
    <t>Maurizio Benaglia, Università degli Studi di Milano, Italy.</t>
  </si>
  <si>
    <t>Chemical Drug Design</t>
  </si>
  <si>
    <t>Kumar Gupta, Girish  / Kumar, Vinod</t>
  </si>
  <si>
    <t xml:space="preserve"> MED072000 MEDICAL / Pharmacy; SCI007000 SCIENCE / Life Sciences / Biochemistry; SCI013000 SCIENCE / Chemistry / General; SCI013010 SCIENCE / Chemistry / Analytic; SCI013020 SCIENCE / Chemistry / Clinical; SCI013040 SCIENCE / Chemistry / Organic; SCI013060 SCIENCE / Chemistry / Industrial &amp; Technical; TEC009010 Technology &amp; Engineering / Chemical &amp; Biochemical</t>
  </si>
  <si>
    <t>Chemical Drug Design provides a compact overview on recent advances in this rapidly developing field. With contributions on in silico drug design, natural product based compounds, as well as on ligand- and structure-based approaches, the authors present innovative methods and techniques for identifying and synthetically designing novel drugs.</t>
  </si>
  <si>
    <t>From the Content: - Lectins in Immunomodulation and Antiproliferation - Nucleic Acid Based Drugs - In Silico Drug Design - Natural Products Solution Against Superbugs - Azoles in CNS Drug Discovery - Iron Chelation and Drug Resistance - QSAR Techniques for Drug Design</t>
  </si>
  <si>
    <t>Girish Kumar Gupta and Vinod Kumar, Maharishi Markandeshwar University, Haryana, India.</t>
  </si>
  <si>
    <t>Recycling and Re-use of Waste Rubber</t>
  </si>
  <si>
    <t>Recycling of rubber materials is necessary from both an environmental and economic perspective. This book describes everything from the world market to the many novel technologies and processes developed for the re-use and recycling of our common rubber materials. Devulcanization, production of rubber crumbs, reprocessing and manufacture of new materials are thoroughly described and discussed.</t>
  </si>
  <si>
    <t>Theoretical and Computational Chemistry</t>
  </si>
  <si>
    <t>Applications in Industry, Pharma, and Materials Science</t>
  </si>
  <si>
    <t>Gulaczyk, Iwona / Tylkowski, Bartosz</t>
  </si>
  <si>
    <t xml:space="preserve"> SCI013060 SCIENCE / Chemistry / Industrial &amp; Technical; SCI013070 SCIENCE / Chemistry / Computational &amp; Molecular Modeling; TEC009010 Technology &amp; Engineering / Chemical &amp; Biochemical; TEC027000 Technology &amp; Engineering / Nanotechnology &amp; MEMS</t>
  </si>
  <si>
    <t>This book explores the applications of computational chemistry ranging from the pharmaceutical industry and molecular structure determination to spectroscopy and astrophysics. The authors detail how calculations can be used to solve a wide range of practical challenges encountered in research and industry.</t>
  </si>
  <si>
    <t>Iwona Gulaczyk, Adam Mickiewicz University, Poznan, Poland Bartosz Tylkowski, Eurecat, UTQ, Tarragona, Spain</t>
  </si>
  <si>
    <t>Coatings Basics</t>
  </si>
  <si>
    <t>Winkelaar, Adrie</t>
  </si>
  <si>
    <t>This eBook edition gives a summary of detailed information concerning ingredients, formulations, manufacturing, application as well as useful explanations and guidelines coming first handed from the author's experience and expert knowledge. Separated in ten chapters Adrie Winkelaar summarizes the phenomena of paint and coatings with few references so that newcomers are able to read this book through freely and easily. A solid grounding in coatings technology - richly illustrated with numerous photographs.</t>
  </si>
  <si>
    <t>WinkelaarAdrie: Adrie Winkelaar was born in 1946. After his study Chemical Technology he worked 25 years in the AkzoNobel research department Decorative Coatings in development and supporting of several paint assortments. He built up a department application research with his knowledge about behavior psychology (mature education), in which he rounded off his degree at the University of Amsterdam in 1981. Since 1991 he was Technical Secretary of the Dutch Paint and Printing Ink Association. In that time he introduced Coating Care in The Netherlands and assisted on many regulations in The Netherlands and in the European Community, for example the Product Directive 2004/42/EC. At this moment he is freelance editor, teacher in the Elesevier/Reed organization in Coating Technology and has his own Coating Technology Consultancy office in The Netherlands.</t>
  </si>
  <si>
    <t>Advanced Process Engineering Control</t>
  </si>
  <si>
    <t>Agachi, Paul Serban / Cristea, Mircea Vasile / Csavdari, Alexandra Ana / Szilagyi, Botond</t>
  </si>
  <si>
    <t>800</t>
  </si>
  <si>
    <t xml:space="preserve"> SCI013060 SCIENCE / Chemistry / Industrial &amp; Technical; TEC004000 Technology &amp; Engineering / Automation; TEC009000 Technology &amp; Engineering / Engineering (General); TEC009010 Technology &amp; Engineering / Chemical &amp; Biochemical; TEC009060 Technology &amp; Engineering / Industrial Engineering; TEC018000 Technology &amp; Engineering / Industrial Technology</t>
  </si>
  <si>
    <t>As a mature topic in chemical engineering, the book provides methods, problems and tools used in process engineering control. It is the ideal addition to the first volume Basic Process Engineering Control. It is written for students and graduates in chemical or process engineering and for chemical or process engineers in all industries.</t>
  </si>
  <si>
    <t>From the Contents: Advanced Process Control- Model Predictive Control - Fuzzy Control - Optimal Control - Multivariable and Distributed Control- Plantwide Control Process Control- Process Parameters control - Reaction Systems Control - Thermal Instability of Reactors pH Control CSTR Batch Reactors Mass Transfer Reactors Gas Phase Reactors Electrochemical ReactorsSeparation Processes Control- Distillation- Absorption/ Desorption- Extraction- Eevaporation- Crystallization- DryingCase Studies- Bioprocesses - Wastewater Treatment- FCCU - Electrolysis - Thermal Integration- Inorganic - Utilities (Steam, Water) - Biomedical Processes Control - River Pollution, Flood, Draught Control</t>
  </si>
  <si>
    <t>„Es gibt leider nicht so viele Lehrbücher über die Regelung von verfahrenstechnischen Apparaten […] Daher ist dieses Buch ein sehr guter Beitrag zu diesem Thema. Zahlreiche Regelungsschemen und Beispiele erläutern die präsentierten Methoden. Prof. Dr.-Ing. Robert Haber, Technische Hochschule Köln</t>
  </si>
  <si>
    <t>Paul S. Agachi, Mircea V. Cristea, Alexandra A. Csavdari, Botond Szilagyi, University Babes-Bolyai, Cluj-Napoca, Romania.</t>
  </si>
  <si>
    <t>European Coatings Handbook</t>
  </si>
  <si>
    <t>2nd revised edition</t>
  </si>
  <si>
    <t>Brock, Thomas / Groteklaes, Michael / Mischke, Peter</t>
  </si>
  <si>
    <t>The eBook edition covers the entire spectrum of coatings formulation in a single volume and acts as a vehicle for acquiring and deepening a sound knowledge of all the important principles of coatings production. The handbook's topicality in all aspects of coatings composition, application methodology, quality assurance, environment and industrial health, and safety is highly useful -not only to those in training but also to established professionals who wish to update their knowledge thoroughly. With this eBook you acquire a nonexclusive, nontransferable, spatially and temporally unrestricted right to download the purchased content on a device of your choice as well as to download and transfer it up to five additional devices in your possession.You can save the downloaded content on each of the individual devices once to view it unlimited times.</t>
  </si>
  <si>
    <t>Polymer Surface Characterization</t>
  </si>
  <si>
    <t>Sabbatini, Luigia / De Giglio, Elvira</t>
  </si>
  <si>
    <t xml:space="preserve"> SCI013010 SCIENCE / Chemistry / Analytic; SCI013050 SCIENCE / Chemistry / Physical &amp; Theoretical; TEC009010 Technology &amp; Engineering / Chemical &amp; Biochemical; TEC021000 Technology &amp; Engineering / Materials Science / General; TEC055000 Technology &amp; Engineering / Textiles &amp; Polymers</t>
  </si>
  <si>
    <t>This fully updated edition provides a broad approach to the surface analysis of polymers being of high technological interest. Modern analytical techniques, potential applications and recent advances in instrumental apparatus are discussed. The self-consistent chapters are devoted to techniques from photoelectron spectroscopy to electron microscopies and wettability.</t>
  </si>
  <si>
    <t>Luigia Sabbatini and Elvira di Giglio, Universita degli Studii di Bari Aldo Moro, Bari, Italy.</t>
  </si>
  <si>
    <t>Handbook</t>
  </si>
  <si>
    <t>Villars, Pierre / Cenzual, Karin / Gladyshevskii, Roman</t>
  </si>
  <si>
    <t>11</t>
  </si>
  <si>
    <t xml:space="preserve"> SCI013000 SCIENCE / Chemistry / General; SCI013030 SCIENCE / Chemistry / Inorganic; SCI013060 SCIENCE / Chemistry / Industrial &amp; Technical; TEC021000 Technology &amp; Engineering / Materials Science / General</t>
  </si>
  <si>
    <t>The aim of this reference work is to provide the researcher with a comprehensive compilation of all up to now crystallographically identified inorganic substances in only one volume. All data have been processed and critically evaluated by the  Pauling File  editorial team using a unique software package. Each substance is represented in a single row containing information adapted to the number of chemical elements.</t>
  </si>
  <si>
    <t>Pierre Villars, Material Phases Data System, Vitznau, Switzerland Karin Cenzual, Geneva University, Geneva, Switzerland.</t>
  </si>
  <si>
    <t>Organoselenium Chemistry</t>
  </si>
  <si>
    <t>Ranu, Brindaban C. / Banerjee, Bubun</t>
  </si>
  <si>
    <t xml:space="preserve"> SCI013030 SCIENCE / Chemistry / Inorganic; SCI013040 SCIENCE / Chemistry / Organic; TEC009010 Technology &amp; Engineering / Chemical &amp; Biochemical</t>
  </si>
  <si>
    <t>Organoselenium Chemistry is a unique resource in this branch of organic/organometallic chemistry. The authors give an overview of synthesis strategies, introduce bioactive and environmentally friendly organoselenium compounds and discuss their applications from organic synthesis to the clinic.</t>
  </si>
  <si>
    <t>Brindaban C. Ranu , Indian Association for the Cultivation of Science, India . Bubun Banerjee, Akal University, India.</t>
  </si>
  <si>
    <t>On the Future</t>
  </si>
  <si>
    <t>Prospects for Humanity</t>
  </si>
  <si>
    <t>Rees, Martin</t>
  </si>
  <si>
    <t xml:space="preserve"> COM004000 COMPUTERS / Intelligence (AI) &amp; Semantics; SCI005000 SCIENCE / Physics / Astrophysics; SCI010000 SCIENCE / Biotechnology; SCI015000 SCIENCE / Cosmology; SCI075000 SCIENCE / Philosophy &amp; Social Aspects</t>
  </si>
  <si>
    <t>A provocative and inspiring look at the future of humanity and science from world-renowned scientist and bestselling author Martin ReesHumanity has reached a critical moment. Our world is unsettled and rapidly changing, and we face existential risks over the next century. Various outcomes—good and bad—are possible. Yet our approach to the future is characterized by short-term thinking, polarizing debates, alarmist rhetoric, and pessimism. In this short, exhilarating book, renowned scientist and bestselling author Martin Rees argues that humanity’s prospects depend on our taking a very different approach to planning for tomorrow.The future of humanity is bound to the future of science and hinges on how successfully we harness technological advances to address our challenges. If we are to use science to solve our problems while avoiding its dystopian risks, we must think rationally, globally, collectively, and optimistically about the long term. Advances in biotechnology, cybertechnology, robotics, and artificial intelligence—if pursued and applied wisely—could empower us to boost the developing and developed world and overcome the threats humanity faces on Earth, from climate change to nuclear war. At the same time, further advances in space science will allow humans to explore the solar system and beyond with robots and AI. But there is no “Plan B” for Earth—no viable alternative within reach if we do not care for our home planet.Rich with fascinating insights into cutting-edge science and technology, this accessible book will captivate anyone who wants to understand the critical issues that will define the future of humanity on Earth and beyond.</t>
  </si>
  <si>
    <t>“Martin Rees’s book is a vital compass to help us navigate the future, an enthralling love letter to knowledge and rationality, and a call to arms for those of us who dare to hope for the best.”—David Puttnam, film producer and educator“Our planet is in peril—and humanity needs huge doses of wisdom to save it. Fortunately, one man, Martin Rees, can provide it. This book is a must-read for all who care about our planet’s future.”—Kishore Mahbubani, author of Has the West Lost It? UK astronomer royal Martin Rees faces the future as scientist, citizen and 'worried member of the human species'. His bold, beautifully synthesized primer paces from human-driven challenges such as climate change to dizzying astronomical discoveries within and beyond the Solar System. . . A clarion call for global, rational, long-term thinking. ---Barbara Kiser, Nature This inspiring and thought-provoking book by one of the world's leading scientists and visionaries is a must-read for anyone who cares about the future of humanity. —Max Tegmark, author of Life 3.0: Being Human in the Age of Artificial Intelligence A remarkable book not only because of the subject—the prospects of humanity—but because it is so reasonable. . . . Rees largely manages to steer clear of both fear mongering and cheerleading. The question of how we should deal with new technology has no easy answer, and the author doesn’t pretend that it does. Instead, in each case he lays out the important points to consider. ---Sabine Hossenfelder, Wall Street Journal Lord Martin Rees manages weighty, often scary, matters with an eminently accessible lightness of touch in On the Future: Prospects for Humanity. . . . [A] short, crisply written new book. ---John Cornwell, Financial Times“For anyone who wants to consider the choices we have in our future and the implications of those choices, this is the book to read. Rees is a clear</t>
  </si>
  <si>
    <t>Martin Rees is Astronomer Royal, and has been Master of Trinity College and Director of the Institute of Astronomy at Cambridge University. As a member of the UK’s House of Lords and former President of the Royal Society, he is much involved in international science and issues of technological risk. His books include Our Cosmic Habitat (Princeton), Just Six Numbers, and Our Final Hour (published in the UK as Our Final Century). He lives in Cambridge, UK. Twitter @lordmartinrees</t>
  </si>
  <si>
    <t>The conversion of CO2 to chemicals and consumables is a pioneering approach to utilize undesired CO2 emissions and simultaneously create new products out of sustainable feedstock. Volume 1 gives an introduction to CO2 chemistry, utilisation and sustainability and further discusses its capture and separation. Both volumes are also included in a set ISBN 978-3-11-066549-9.</t>
  </si>
  <si>
    <t>Michael North, University of York, York, UK. Peter Styring, University of Sheffield, Sheffield, UK.</t>
  </si>
  <si>
    <t>The Etymology of Chemical Names</t>
  </si>
  <si>
    <t>Tradition and Convenience vs. Rationality in Chemical Nomenclature</t>
  </si>
  <si>
    <t>Senning, Alexander</t>
  </si>
  <si>
    <t xml:space="preserve"> SCI000000 SCIENCE / General; SCI013000 SCIENCE / Chemistry / General; SCI013030 SCIENCE / Chemistry / Inorganic; SCI013040 SCIENCE / Chemistry / Organic</t>
  </si>
  <si>
    <t>Etymology of Chemical Names gives an overview of the development of the current chemical nomenclature, tracing its sources and changing rules as chemistry progressed over the years. This book is devoted to provide a coherent picture how the trivial and systematic names shall be used and how the current IUPAC rules help to reconcile the conflicting demands.</t>
  </si>
  <si>
    <t xml:space="preserve"> Den bør derfor findes på ethvert kemisk bibliotek. Carl Th. Pedersen in: Dansk Kemi 101.1 (2020), 25</t>
  </si>
  <si>
    <t>Prof. Dr. Alexander Senning, Frederiksberg, Denmark.</t>
  </si>
  <si>
    <t>Organic Trace Analysis</t>
  </si>
  <si>
    <t xml:space="preserve">Nießner, Reinhard / Schäffer, Andreas </t>
  </si>
  <si>
    <t>3410</t>
  </si>
  <si>
    <t xml:space="preserve"> SCI013010 SCIENCE / Chemistry / Analytic; SCI013020 SCIENCE / Chemistry / Clinical; SCI013040 SCIENCE / Chemistry / Organic; SCI013060 SCIENCE / Chemistry / Industrial &amp; Technical; SCI078000 SCIENCE / Spectroscopy &amp; Spectrum Analysis</t>
  </si>
  <si>
    <t xml:space="preserve"> Organic Trace Analysis  presents the basics of trace analysis, from sample preparation to the measurement: Students are introduced to statistical evaluation, quality control technologies, sampling and preparation of organic traces, as well as to enrichment and separation of samples. Spectroscopic techniques as chromatography, capillary electrophoresis, mass spectrometry, and receptor-based bioanalysis are presented in detail.</t>
  </si>
  <si>
    <t>From the Content: -Overview-Statistical Evaluation-Quality control technologies-Sampling of organic traces-Sample treatment before analysis-Enrichment and sample clean-up by separation-Liquid samples-Solid samples-Gaseous samples &amp;amp aerosols-Chromatography-High - performance liquid - liquid chromatography-Gas chromatography-Capillary electrophoresis-Mass spectrometry-Receptor-based bioanalysis for mass screening-Selected applications-Directory</t>
  </si>
  <si>
    <t>Plus Points</t>
  </si>
  <si>
    <t>Reinhard Nießner, TU Munich, Germany. Andreas Schaeffer, RWTH Aachen University, Germany.</t>
  </si>
  <si>
    <t>Oxygen Radicals in Chemistry and Biology</t>
  </si>
  <si>
    <t>Proceedings, 3. Internat. Conference, Neuherberg, Federal Republic of Germany, July 10-15, 1983</t>
  </si>
  <si>
    <t>Bors, Wolf / Saran, Manfred / Tait, David</t>
  </si>
  <si>
    <t xml:space="preserve"> REF000000 REFERENCE / General; SCI007000 SCIENCE / Life Sciences / Biochemistry; SCI013000 SCIENCE / Chemistry / General; SCI013030 SCIENCE / Chemistry / Inorganic; SCI013040 SCIENCE / Chemistry / Organic; SCI017000 SCIENCE / Life Sciences / Cell Biology</t>
  </si>
  <si>
    <t>Formulating Adhesives and Sealants</t>
  </si>
  <si>
    <t>Müller, Bodo / Rath, Walter</t>
  </si>
  <si>
    <t>This eBook teaches adhesive and sealant formulation in two steps. Each section first describes the application and chemical basis of the type of adhesive or sealant concerned. This is followed by formulation advice and - if possible - an analysis of existing recipes. This analysis includes a calculation of the important characteristic values of the formulations. All calculations based on recipes and formulations are worked through step by step and should therefore be intelligible to beginners, too.ur choice as well as to download and transfer it up to five additional devices in your possession.You can save the downloaded content on each of the individual devices once to view it unlimited times.</t>
  </si>
  <si>
    <t>MüllerBodo: Prof. Dr. rer. nat. Bodo Müller was born in 1954. He was responsible for developing automotive coatings and later adhesives and sealants. Since 1990 he has been professor for Coatings Technology in Stuttgart/Germany. Since 1996 he has joined in Esslingen/Germany the University of Applied Sciences. Currently, he is Head of Studies of Chemical Engineering. He has published three books and more than 100 papers.RathWalter: Prof. Dr. rer. nat. Walter Rath was born in 1954. For many years he was developed sealants and adhesives in the industry. At last he was responsible as leader of the R&amp;D of a big international operating company in the paint and coatings industry. Since 1995 he has been professor for organical chemistry, analytical techniques as well as adhesive techniques at the University of Applied Science in Aachen/Germany. He has published many patents.</t>
  </si>
  <si>
    <t>Technological Innovation</t>
  </si>
  <si>
    <t>Schramm, Laurier</t>
  </si>
  <si>
    <t>Business and Management</t>
  </si>
  <si>
    <t xml:space="preserve"> BUS000000 BUSINESS &amp; ECONOMICS / General; SCI013000 SCIENCE / Chemistry / General; SCI043000 SCIENCE / Research &amp; Methodology; TEC009010 Technology &amp; Engineering / Chemical &amp; Biochemical; TEC009060 Technology &amp; Engineering / Industrial Engineering</t>
  </si>
  <si>
    <t>The book provides a basic introduction on innovation technology in research and industry, mainly chemical/ technical industry and therefore bridges the gap between academic and corporate markets. The different innovation stages are discussed and tools presented how to successfully apply this knowledge within a research organization.</t>
  </si>
  <si>
    <t>Introduction and Historical EvolutionAcknowledgementsWhat is Innovation?Commercial vs Non-Commercial InnovationInnovation and Economic GrowthDiscovery, Invention, and InnovationThe Pathway to InnovationStages of InnovationThe Valley of DeathWaves of InnovationThe Innovation EcosystemResearch &amp;amp Technology OrganizationsInnovation Inputs, Outputs, Outcomes, and ImpactsInputs and OutputsOutcomes and ImpactsCurrent Trends in InnovationConclusionFiguresTablesAbout the AuthorReferences</t>
  </si>
  <si>
    <t>Laurier L. Schramm, Saskatchewan Research Council, Saskatchewan, Canada.</t>
  </si>
  <si>
    <t>Titanium Dioxide</t>
  </si>
  <si>
    <t>Production, Properties and Effective Usage 2nd Revised Edition</t>
  </si>
  <si>
    <t>Winkler, Jochen</t>
  </si>
  <si>
    <t>This eBook, second, completely revised edition, contains a wealth of information on the properties and use of titanium dioxide pigments. It gives the reader a comprehensive insight into how titanium dioxide works and its possible applications, as well as discussing the current state of development and its use in various forms for UV absorbers, effect pigments and catalytic materials. Practitioners will especially welcome the fact that Chapter 4 now includes information on the scope for, and limitations on, replacing titanium dioxide pigments in formulations.</t>
  </si>
  <si>
    <t>Basic Process Engineering Control</t>
  </si>
  <si>
    <t>Agachi, Paul Serban / Cristea, Mircea Vasile</t>
  </si>
  <si>
    <t>720</t>
  </si>
  <si>
    <t>This book provides methods, problems and tools used in process control engineering. It discusses: process knowledge, sensor system technology, actuators, communication technology and logistics as well as design and construction of control systems and their operation. The knowledge goes beyond the traditional process engineering field by applying the same principles to biomedical processes, energy production and management of environmental issues.</t>
  </si>
  <si>
    <t>From the Contents: Introduction - History of Process Control - Theory of systems - Mathematical modeling - System dynamics Analysis of the Feedback Control Systems- The Controlled Process - Transducers and Measuring Systems - Controllers - Control Valves and Actuators - Alarming and Interlocking Synthesis of the Control Systems- Design and Tuning of the Controllers- Complex and Nonconventional Control Systems (Cascade and Feed-Forward Control Systems Ratio Control Inferential Control)</t>
  </si>
  <si>
    <t>Paul Serban Agachiand Mircea Vasile Cristea, Babes-Bolyai University, Cluj-Napoca, Romania.</t>
  </si>
  <si>
    <t>Ionic Liquids</t>
  </si>
  <si>
    <t>Synthesis, Properties, Technologies and Applications</t>
  </si>
  <si>
    <t>Fehrmann, Rasmus / Santini, Catherine</t>
  </si>
  <si>
    <t xml:space="preserve"> SCI013000 SCIENCE / Chemistry / General; SCI026000 SCIENCE / Environmental Science (see also Chemistry / Environmental); TEC009010 Technology &amp; Engineering / Chemical &amp; Biochemical; TEC021000 Technology &amp; Engineering / Materials Science / General</t>
  </si>
  <si>
    <t>The current book brings together the latest developments in the area of ionic liquids, including synthesis, purity control, toxicity, and scaling-up technologies. In addition, the authors explore the applications of ionic liquids in organic synthesis and catalysis, separation techniques and nanomaterials engineering. Written by key experts in the field, this book is an invaluable material for organic and green chemists in academia and industry.</t>
  </si>
  <si>
    <t>Rasmus Fehrmann, Technical University of Denmark, Lyngby, Denmark Catherine Santini, CNRS-C2P2, Villeurbanne, France.</t>
  </si>
  <si>
    <t>Paper Products Physics and Technology</t>
  </si>
  <si>
    <t>Volume 4</t>
  </si>
  <si>
    <t>This four volume set covers the entire spectrum of pulp and paper chemistry and technology from starting material to processes and products including market demands. This work is essential for all students of wood science and a useful reference for those working in the pulp and paper industry or on the chemistry of renewable resources. This volume examines the physical properties of paper and modern demands on this versatile material. The book presents  fundamental definitions of fibre networks and their structure, physical properties of the paper and their development during pressing and drying, interactions with moisture and its affect on mechanical properties, interactions between light and fibrous materials and the determination of optical properties of the paper, physical action of dry-strength and wet-strength chemicals, physical properties of the paper surface with special emphasis on printing and print quality, overview of packaging materials and the demands on paper from a packaging materials perspective, laminate theories for papermakers and theoretical models of paper for converting and end-uses.</t>
  </si>
  <si>
    <t>The Alchemy of Disease</t>
  </si>
  <si>
    <t>How Chemicals and Toxins Cause Cancer and Other Illnesses</t>
  </si>
  <si>
    <t>Whysner, John</t>
  </si>
  <si>
    <t xml:space="preserve"> MED022000 MEDICAL / Diseases; MED028000 MEDICAL / Epidemiology; MED096000 MEDICAL / Toxicology; SCI013090 SCIENCE / Chemistry / Toxicology; SCI034000 SCIENCE / History</t>
  </si>
  <si>
    <t>Since the dawn of the industrial age, we have unleashed a bewildering number of potentially harmful chemicals. But out of this vast array, how do we identify the actual threats? What does it take to prove that a certain chemical causes cancer? How do we translate academic knowledge of the toxic effects of particular substances into understanding real-world health consequences? The science that answers these questions is toxicology.In The Alchemy of Disease, John Whysner offers an accessible and compelling history of toxicology and its key findings. He details the experiments and discoveries that revealed the causal connections between chemical exposures and diseases. Balancing clear accounts of groundbreaking science with human drama and public-policy relevance, Whysner describes key moments in the development of toxicology and their thorny social and political implications. The book features discussions of toxicological problems past and present, including DDT, cigarettes and other carcinogens, lead poisoning, fossil fuels, chemical warfare, pharmaceuticals—including opioids—and the efficacy of animal testing. Offering valuable insight into the science and politics of crucial public-health concerns, The Alchemy of Disease shows that toxicology’s task—pinpointing the chemical cause of an illness—is as compelling as any detective story.</t>
  </si>
  <si>
    <t>AcknowledgmentsIntroductionPart I: Why Do We Need Toxicology?1. Cancer Clusters: Truth Can Be Obscure2. Death from Arsenic and Venoms: Truth Can Be Obvious3. Paracelsus: The Alchemist at Work4. Mining and the Beginnings of Occupational Medicine5. The Chemical Age6. The Bioassay BoomPart II: How Do We Study Toxicology, and What Have We Learned?7. Lead: A Heavy Metal Weighing Down the Brain8. Rachel Carson: Silent Spring Is Now Noisy Summer9. The Study of Cancer10. How Are Carcinogens Made?11. Some Carcinogens Directly Affect Genes12. Cancer Caused by Irritation13. Cigarette Smoking: Black, Tarry Lungs14. What Causes Cancer?Part III: How Do We Use Toxicology?15. Protecting Workers from Chemical Diseases16. The Importance of Having a Good Name17. Can We Accurately Regulate Chemicals?18. The Dose Makes the Poison19. Are We Ready to Clean Up the Mess?20. Legal Battles21. The Toxicology of WarPart IV: The Unfinished Business of Toxicology22. Opiates and Politics23. The Toxicology of Climate Change24. Animal Models for Human Disease25. Are Animal Cancer Bioassays Reliable?26. Hormone Mimics and Disrupters27. Building Better Tools for Testing28. An Ounce of Prevention Is Worth a Pound of CureNotesIndex</t>
  </si>
  <si>
    <t>Whysner ... delivers an illuminating overview of the history of toxicology. Serious students of medical history will appreciate this detailed, historical account of toxicology’s contributions to better health.Dale A. Stirling, Consultant in Environmental &amp; Public Health History and author of The Nanotechnology Revolution: A Global Bibliographic Perspective and A Bibliographic Guide to North American Industry: History, Health &amp; Hazardous Waste:Whysner's book is a valuable addition to the history of toxicology and allied fields, as it benefits from the institutional knowledge of a professional working in the field of toxicology for five decades. The author brings to light technical aspects of the science that some may not be aware of, especially concepts of risk assessment, dose response, and links between cancer rates and the reality of the state of the science.  Katherine Watson, Oxford Brookes University:Whysner provides an honest evaluation of the science of toxicology, engaging readers with fascinating, well-paced narratives of subjects such as chronic arsenic poisoning.Joseph H. Graziano, Mailman School of Public Health, Columbia University:I often tell students in the biological sciences that the best way to learn about a topic is not just to learn what knowledge has been discovered, but rather how the discoveries were made.  Whysner’s scholarly yet reader-friendly book reads like a series of fascinating stories derived from his lifetime of experience in the world of toxicology and public health, and what a storyteller he is! The book shows him to be a remarkable science historian as each link between chemical exposures and human diseases is placed in a captivating historical context. The extent to which Whysner has been intimately involved in major discoveries is absolutely mind-boggling.Samuel M. Cohen, Havlik-Wall Professor of Oncology, University of Nebraska Medical Center:The field of toxicology has become i</t>
  </si>
  <si>
    <t>WhysnerJohn: John Whysner, MD, PhD, serves as Vice President of WOHA and is a Board-certified toxicologist. Dr. Whysner is an expert in the areas of toxicology, risk assessment and risk communication for chemicals found in the workplace and the environment.  He serves as a consultant to the International Agency for Research on Cancer (IARC) and the U.S. Government. Dr. Whysner was also Associate Clinical Professor of Environmental Sciences at the Mailman School of Public Health, Columbia University, where he taught courses on toxicology.John Whysner was formerly an associate clinical professor of environmental health sciences at the Mailman School of Public Health, Columbia University. A board-certified toxicologist, he has consulted for the International Agency for Research on Cancer and federal agencies, including the Centers for Disease Control and Prevention, and was director of biomedical research for the Special Action Office for Drug Abuse Prevention, Executive Office of the President.</t>
  </si>
  <si>
    <t>Antimony</t>
  </si>
  <si>
    <t>Filella, Montserrat</t>
  </si>
  <si>
    <t xml:space="preserve"> SCI013030 SCIENCE / Chemistry / Inorganic; SCI013080 SCIENCE / Chemistry / Environmental (see also Environmental Science); SCI013090 SCIENCE / Chemistry / Toxicology</t>
  </si>
  <si>
    <t>Antimony (Sb) is an exciting chemical element ubiquitously present in our daily lives. This book provides a coherent and interdisciplinary picture of our current understanding of this element. Subjects ranging from its mineralogy, mining and environmental chemistry to its potential impact in ecosystems and human health are discussed in this monograph.</t>
  </si>
  <si>
    <t>Montserrat Filella, University of Geneva, Geneva, Switzerland.</t>
  </si>
  <si>
    <t>Bioinorganic Chemistry</t>
  </si>
  <si>
    <t xml:space="preserve"> SCI007000 SCIENCE / Life Sciences / Biochemistry; SCI013000 SCIENCE / Chemistry / General; SCI013030 SCIENCE / Chemistry / Inorganic; SCI016000 SCIENCE / Physics / Crystallography; SCI074000 SCIENCE / Physics / Atomic &amp; Molecular; TEC021000 Technology &amp; Engineering / Materials Science / General</t>
  </si>
  <si>
    <t>This book covers different aspects of bioinorganic chemistry with in-depth and up-to-date coverage. Topics include photosynthesis, nitric oxide complexes and their therapeutic aspects in human beings and plants, carbon monoxide complexes and their therapeutic aspects in human beings and plants, and gaseous signaling molecule hydrogen sulfide and their donors in ophthalmic diseases and physiological implications in plants.</t>
  </si>
  <si>
    <t>Drugs and Their Biological Targets</t>
  </si>
  <si>
    <t>This two volume book is an excellent introduction to this interdisciplinary area, lying on the interface between organic chemistry, biochemistry and medicine. The authors give a comprehensive overview of the field and outline the actual challenges in pharmaceutical science and industry. Volume 2 covers neurotransmitters, antihistamines, enzymatic inhibitors and nonsteroidal anti-inflammatory drugs.</t>
  </si>
  <si>
    <t xml:space="preserve"> Das Buch überzeugt von der ersten bis zur letzten Seite. Besonders der didaktische Aufbau und die Herangehensweise: Einleitung in jedes Kapitel mit den „Goals  und auch das jeweilige „Summary . Dr. Sven Krieck, Friedrich-Schiller-Universität Jena</t>
  </si>
  <si>
    <t>Film Formation</t>
  </si>
  <si>
    <t>in Modern Paint Systems</t>
  </si>
  <si>
    <t>Mischke, Peter</t>
  </si>
  <si>
    <t>This eBook of Peter Mischke helps to acquire an extensive understanding of film formation. From a brief explanation of the main coating concepts over methods of application up to the physical aspects of drying, Film Formation provides a holistic description of the basic principles. It covers also fundamental polymer and physicochemical aspects and in addition to that it contains a brief overview of test methods.It is suited for everyone aspiring to a deeper understanding of the mechanisms of film formation. For newcomers, career-changers, students and professionals who wish to deepen their theoretical knowledge of technique and coatings chemistry. Also for experts who wish to tackle specific problems beyond their daily practice.</t>
  </si>
  <si>
    <t>MischkePeter: Prof. Peter Mischke, born in 1951, studied chemistry at Hamburg University of Applied Sciences. After obtaining his doctorate, he went into industry where he worked primarily on metal surface pretreatment and then in the evelopment of synthetic resins. In 1991, he was appointed professor of  Paint Chemistry and Process Engineering” at the University of Applied Sciences in Niederrhein, Krefeld. He teaches chemo-technical subjects as well as polymer, binder, interface and colloid chemistry for paint engineers. He also serves as a lecturer at various vocational training events.</t>
  </si>
  <si>
    <t>Teaching Chemistry</t>
  </si>
  <si>
    <t>A Course Book</t>
  </si>
  <si>
    <t>Apotheker, Jan</t>
  </si>
  <si>
    <t xml:space="preserve"> SCI000000 SCIENCE / General; SCI013000 SCIENCE / Chemistry / General; TEC009010 Technology &amp; Engineering / Chemical &amp; Biochemical; TEC021000 Technology &amp; Engineering / Materials Science / General</t>
  </si>
  <si>
    <t>The current book introduces the challenges of chemistry education, discusses the issues in teaching chemistry and how to overcome them, and explains why teaching chemistry differs from teaching other subjects. The author gives an overview of the existing learning models and gives practical recommendations how to implement innovating strategies and methods of teaching chemistry at different levels.</t>
  </si>
  <si>
    <t xml:space="preserve"> The book addresses innovative teaching methods and strategies. In : METALL 10 (2019), 406</t>
  </si>
  <si>
    <t>Dr. Jan Apotheker, University of Groningen, The Netherlands.</t>
  </si>
  <si>
    <t>Compressor Technology Advances</t>
  </si>
  <si>
    <t>Beyond 2020</t>
  </si>
  <si>
    <t>Elliott, Hurlel / Bloch, Heinz</t>
  </si>
  <si>
    <t xml:space="preserve"> SCI013000 SCIENCE / Chemistry / General; TEC009010 Technology &amp; Engineering / Chemical &amp; Biochemical; TEC018000 Technology &amp; Engineering / Industrial Technology</t>
  </si>
  <si>
    <t>This book describes fresh approaches to compression technology. The authors describe in detail where, why, and how these can be of value to process plants. As such plants have become ever larger and more complex, more technology-intensive solutions have had to be developed for process machinery. The best practices that have emerged to address these requirements are assembled in this book.</t>
  </si>
  <si>
    <t>Hurlel G. Elliott, League City, TX, USA Heinz P. Bloch, Montgomery, TX, USA.</t>
  </si>
  <si>
    <t>Diffusion and Electrophoretic NMR</t>
  </si>
  <si>
    <t>Stilbs, Peter</t>
  </si>
  <si>
    <t xml:space="preserve"> SCI013010 SCIENCE / Chemistry / Analytic; SCI013040 SCIENCE / Chemistry / Organic; SCI078000 SCIENCE / Spectroscopy &amp; Spectrum Analysis; TEC009010 Technology &amp; Engineering / Chemical &amp; Biochemical; TEC021000 Technology &amp; Engineering / Materials Science / General</t>
  </si>
  <si>
    <t>Diffusion and Eletrophoretic NMR experiments resolve chemical compounds based on their molecular motion. This publication introduces the basics of these methods and explains how they can be used to measure the size of molecules and aggregates, to determine degree of polymerization and to solve other chemical problems. Supplied with many case studies, the book is a must-have for students and researchers who work with practical NMR measurements.</t>
  </si>
  <si>
    <t>Prof. Dr. Peter Stilbs, Royal Institute of Technology (KTH), Stockholm, Sweden.</t>
  </si>
  <si>
    <t>Sustainable Communities and the Challenge of Environmental Justice</t>
  </si>
  <si>
    <t>Agyeman, Julian</t>
  </si>
  <si>
    <t>New York University Press</t>
  </si>
  <si>
    <t>Popularized in the movies Erin Brockovich and A Civil Action,  environmental justice  refers to any local response to a threat against community health. In this book, Julian Agyeman argues that environmental justice and the sustainable communities movement are compatible in practical ways. Yet sustainability, which focuses on meeting our needs today while not compromising the ability of our successors to meet their needs, has not always partnered with the challenges of environmental justice.Sustainable Communities and the Challenge of Environmental Justice explores the ideological differences between these two groups and shows how they can work together. Agyeman provides concrete examples of potential model organizations that employ the types of strategies he advocates. This book is vital to the efforts of community organizers, policymakers, and everyone interested in a better environment and community health.</t>
  </si>
  <si>
    <t>Agyeman’s advocacy for just sustainability effectively addresses the equity deficit of mainstream sustainability. In his conclusion, he suggests a number of strategies that could be of use to those of us in the design community. One of these is the concept of an ‘environmental space,’ built on the idea of a sustainable community place. In this matrix, not only are traditional environmental resources considered but also included in the equation are social and economic entitlements. Environmental space analysis is exactly the kind of hybrid problem that design professionals commonly work with. This creative reframing of urban space and social justice issues is a strategy that might well be duplicated in rethinking our course projects and other scholarly pursuits.A lively and thought-provoking text, with informative case study examples, which allows the reader plenty of opportunity to follow Agyeman’s reasoning and analysis.Covering both theory and proactive, environmental organizations are indexed according to their commitment to justice and/or sustainability principles as set forth in their mission statements. Examples illustrating broad issue categories of successful projects that exemplify just sustainability enhance the discussion</t>
  </si>
  <si>
    <t>AgyemanJulian: Julian Agyeman is Professor and Chair of Urban and Environmental Policy and Planning at Tufts University. He is the co-editor of Local Environment: The International Journal of Justice and Sustainability and Just Sustainabilities: Development in an Unequal World. Visit his blog at julianagyeman.com.</t>
  </si>
  <si>
    <t>Biorefineries</t>
  </si>
  <si>
    <t>1061</t>
  </si>
  <si>
    <t xml:space="preserve"> SCI010000 SCIENCE / Biotechnology; SCI013040 SCIENCE / Chemistry / Organic; SCI013060 SCIENCE / Chemistry / Industrial &amp; Technical; SCI024000 SCIENCE / Energy; TEC009010 Technology &amp; Engineering / Chemical &amp; Biochemical; TEC021000 Technology &amp; Engineering / Materials Science / General</t>
  </si>
  <si>
    <t>Replacing fossil fuels with renewable resources is a major challenge these days. This book presents the basic science and technologies used to convert terrestrial and aquatic biomass into fuels and chemicals. The value chain for biomass conversion into platform molecules and their transformation into final products are presented in detail. Focusing on both general sciences and innovations in the field, this book is intended for students and researchers in industry.</t>
  </si>
  <si>
    <t>Michele Aresta and Angela Dibendetto, University of Bari, Italy Franck Dumeignil, University of Lille - Nord de France, Villeneuve d'Ascq, France.</t>
  </si>
  <si>
    <t>The Carbon Crunch</t>
  </si>
  <si>
    <t>Revised and Updated</t>
  </si>
  <si>
    <t>Helm, Dieter</t>
  </si>
  <si>
    <t xml:space="preserve"> BUS099000 BUSINESS &amp; ECONOMICS / Environmental Economics; SCI024000 SCIENCE / Energy; SCI026000 SCIENCE / Environmental Science (see also Chemistry / Environmental)</t>
  </si>
  <si>
    <t>In a new edition of his hard-hitting book on climate change, economist Dieter Helm looks at how and why we have failed to tackle the issue of global warming and argues for a new, pragmatic rethinking of energy policy. &amp;#160 An optimistically levelheaded book about actually dealing with global warming.&amp;rdquo&amp;mdashKirkus Reviews, starred review [Dieter Helm] has turned his agile mind to one of the great problems of our age: why the world´s efforts to curb the carbon dioxide emissions behind global warming have gone so wrong, and how it can do better.&amp;rdquo&amp;mdashPilita Clark, Financial Times</t>
  </si>
  <si>
    <t>Dieter Helm is professor of energy policy, University of Oxford fellow in economics at New College, Oxford and professorial research fellow at the Smith School of Enterprise and the Environment, Oxford. He is chair of the world´s first Natural Capital Committee.</t>
  </si>
  <si>
    <t>Innovation Management</t>
  </si>
  <si>
    <t>In Research and Industry</t>
  </si>
  <si>
    <t xml:space="preserve">Davim, J. Paulo / Machado, Carolina </t>
  </si>
  <si>
    <t xml:space="preserve"> BUS070000 BUSINESS &amp; ECONOMICS / Industries / General; BUS071000 BUSINESS &amp; ECONOMICS / Leadership; BUS082000 BUSINESS &amp; ECONOMICS / Industrial Management; TEC007000 Technology &amp; Engineering / Electrical; TEC009000 Technology &amp; Engineering / Engineering (General); TEC009010 Technology &amp; Engineering / Chemical &amp; Biochemical; TEC018000 Technology &amp; Engineering / Industrial Technology</t>
  </si>
  <si>
    <t>As a consequence of social, technological, political and economic changes, the field of organizations management and engineering becomes highly complex, calling for more effective strategies. In this book, the authors discuss innovative technological resources and their implications on organizational policies, strategies, and flexibility, as well as on sustainable management.</t>
  </si>
  <si>
    <t>From the Contents: Technological Implications in HRM Politics and PracticesImpact of Production and Manufacturing Technology on Organizational StructuresInnovation and ChangeProduction EngineeringStrategic ManagementEntrepreneurshipMatching Human and Technological NeedsTechnological Challenges and Organizational FlexibilityBusiness StrategyOptimisation TechniquesRisk and UncertaintySustainable Management</t>
  </si>
  <si>
    <t>Carolina Machado, University of Minho, Portugal.Paulo Davim, University of Aveiro, Portugal</t>
  </si>
  <si>
    <t>Fundamentals and Processes</t>
  </si>
  <si>
    <t>Climate change is a major challenge facing modern society. The chemistry of air and its influence on the climate system forms the main focus of this book. Vol. 1 of Chemistry of the Climate System provides the reader with a physicochemical understanding of atmospheric processes. The chemical substances and reactions found in the Earth’s atmosphere are presented along with their influence on the global climate system.</t>
  </si>
  <si>
    <t>Top 200: Industrial Chemistry and Chemistry</t>
  </si>
  <si>
    <t>status for eBook</t>
  </si>
  <si>
    <t>status for HB</t>
  </si>
  <si>
    <t>status for 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</si>
</sst>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172167</xdr:colOff>
      <xdr:row>5</xdr:row>
      <xdr:rowOff>174498</xdr:rowOff>
    </xdr:to>
    <xdr:pic>
      <xdr:nvPicPr>
        <xdr:cNvPr id="3" name="Picture 2">
          <a:extLst>
            <a:ext uri="{FF2B5EF4-FFF2-40B4-BE49-F238E27FC236}">
              <a16:creationId xmlns:a16="http://schemas.microsoft.com/office/drawing/2014/main" id="{10C32CCD-2DB1-4D9D-9E1E-10D53B4390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0606" cy="11612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ABC1C-9412-4A58-AF12-3D7A83235420}">
  <dimension ref="A1:AK203"/>
  <sheetViews>
    <sheetView tabSelected="1" zoomScale="85" zoomScaleNormal="85" workbookViewId="0">
      <selection activeCell="D13" sqref="D13"/>
    </sheetView>
  </sheetViews>
  <sheetFormatPr defaultRowHeight="14.4" x14ac:dyDescent="0.3"/>
  <cols>
    <col min="1" max="1" width="9" bestFit="1" customWidth="1"/>
    <col min="2" max="3" width="14.6640625" bestFit="1" customWidth="1"/>
    <col min="4" max="4" width="16.109375" customWidth="1"/>
    <col min="5" max="5" width="10.77734375" bestFit="1" customWidth="1"/>
    <col min="6" max="6" width="75.44140625" bestFit="1" customWidth="1"/>
    <col min="10" max="11" width="9" bestFit="1" customWidth="1"/>
    <col min="14" max="14" width="10.5546875" bestFit="1" customWidth="1"/>
    <col min="15" max="19" width="9" bestFit="1" customWidth="1"/>
    <col min="30" max="34" width="9" customWidth="1"/>
  </cols>
  <sheetData>
    <row r="1" spans="1:37" s="3" customFormat="1" ht="21" x14ac:dyDescent="0.4">
      <c r="A1" s="1"/>
      <c r="B1" s="1"/>
      <c r="C1" s="1"/>
      <c r="D1" s="2" t="s">
        <v>1163</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95" customHeight="1" x14ac:dyDescent="0.3">
      <c r="A6" s="4"/>
      <c r="B6" s="4"/>
      <c r="C6" s="4"/>
    </row>
    <row r="8" spans="1:37" s="6" customFormat="1" ht="43.2" x14ac:dyDescent="0.3">
      <c r="A8" s="10" t="s">
        <v>2</v>
      </c>
      <c r="B8" s="10" t="s">
        <v>3</v>
      </c>
      <c r="C8" s="10" t="s">
        <v>4</v>
      </c>
      <c r="D8" s="10" t="s">
        <v>5</v>
      </c>
      <c r="E8" s="11" t="s">
        <v>6</v>
      </c>
      <c r="F8" s="11" t="s">
        <v>7</v>
      </c>
      <c r="G8" s="12" t="s">
        <v>8</v>
      </c>
      <c r="H8" s="11" t="s">
        <v>9</v>
      </c>
      <c r="I8" s="11" t="s">
        <v>10</v>
      </c>
      <c r="J8" s="12" t="s">
        <v>11</v>
      </c>
      <c r="K8" s="12" t="s">
        <v>12</v>
      </c>
      <c r="L8" s="13" t="s">
        <v>13</v>
      </c>
      <c r="M8" s="12" t="s">
        <v>14</v>
      </c>
      <c r="N8" s="14" t="s">
        <v>15</v>
      </c>
      <c r="O8" s="11" t="s">
        <v>16</v>
      </c>
      <c r="P8" s="15" t="s">
        <v>17</v>
      </c>
      <c r="Q8" s="12" t="s">
        <v>18</v>
      </c>
      <c r="R8" s="15" t="s">
        <v>19</v>
      </c>
      <c r="S8" s="15" t="s">
        <v>20</v>
      </c>
      <c r="T8" s="12" t="s">
        <v>21</v>
      </c>
      <c r="U8" s="12" t="s">
        <v>22</v>
      </c>
      <c r="V8" s="12" t="s">
        <v>23</v>
      </c>
      <c r="W8" s="12" t="s">
        <v>24</v>
      </c>
      <c r="X8" s="12" t="s">
        <v>25</v>
      </c>
      <c r="Y8" s="11" t="s">
        <v>26</v>
      </c>
      <c r="Z8" s="11" t="s">
        <v>27</v>
      </c>
      <c r="AA8" s="11" t="s">
        <v>28</v>
      </c>
      <c r="AB8" s="11" t="s">
        <v>29</v>
      </c>
      <c r="AC8" s="11" t="s">
        <v>30</v>
      </c>
      <c r="AD8" s="12" t="s">
        <v>31</v>
      </c>
      <c r="AE8" s="10" t="s">
        <v>32</v>
      </c>
      <c r="AF8" s="10" t="s">
        <v>1164</v>
      </c>
      <c r="AG8" s="10" t="s">
        <v>1165</v>
      </c>
      <c r="AH8" s="10" t="s">
        <v>1166</v>
      </c>
      <c r="AI8" s="12" t="s">
        <v>33</v>
      </c>
      <c r="AJ8" s="12" t="s">
        <v>34</v>
      </c>
      <c r="AK8" s="12" t="s">
        <v>35</v>
      </c>
    </row>
    <row r="9" spans="1:37" s="6" customFormat="1" x14ac:dyDescent="0.3">
      <c r="A9" s="6">
        <v>540079</v>
      </c>
      <c r="B9" s="7">
        <v>9783110608373</v>
      </c>
      <c r="C9" s="7"/>
      <c r="D9" s="7">
        <v>9783110608304</v>
      </c>
      <c r="E9" s="6" t="s">
        <v>36</v>
      </c>
      <c r="F9" s="6" t="s">
        <v>37</v>
      </c>
      <c r="H9" s="6" t="s">
        <v>38</v>
      </c>
      <c r="J9" s="6">
        <v>1</v>
      </c>
      <c r="K9" s="6" t="s">
        <v>39</v>
      </c>
      <c r="M9" s="6" t="s">
        <v>40</v>
      </c>
      <c r="N9" s="8">
        <v>43941</v>
      </c>
      <c r="O9" s="6">
        <v>2020</v>
      </c>
      <c r="P9" s="6">
        <v>239</v>
      </c>
      <c r="S9" s="6">
        <v>2417</v>
      </c>
      <c r="T9" s="6" t="s">
        <v>42</v>
      </c>
      <c r="U9" s="6" t="s">
        <v>43</v>
      </c>
      <c r="V9" s="6" t="s">
        <v>43</v>
      </c>
      <c r="W9" s="6" t="s">
        <v>44</v>
      </c>
      <c r="X9" s="6" t="s">
        <v>45</v>
      </c>
      <c r="Y9" s="6" t="s">
        <v>46</v>
      </c>
      <c r="AB9" s="6" t="s">
        <v>47</v>
      </c>
      <c r="AC9" s="6">
        <v>699</v>
      </c>
      <c r="AF9" s="6" t="s">
        <v>41</v>
      </c>
      <c r="AI9" s="6" t="str">
        <f>HYPERLINK("https://doi.org/10.1515/9783110608373")</f>
        <v>https://doi.org/10.1515/9783110608373</v>
      </c>
      <c r="AK9" s="6" t="s">
        <v>48</v>
      </c>
    </row>
    <row r="10" spans="1:37" s="6" customFormat="1" x14ac:dyDescent="0.3">
      <c r="A10" s="6">
        <v>575031</v>
      </c>
      <c r="B10" s="7">
        <v>9781845417673</v>
      </c>
      <c r="C10" s="7"/>
      <c r="D10" s="7"/>
      <c r="F10" s="6" t="s">
        <v>49</v>
      </c>
      <c r="G10" s="6" t="s">
        <v>50</v>
      </c>
      <c r="H10" s="6" t="s">
        <v>51</v>
      </c>
      <c r="J10" s="6">
        <v>1</v>
      </c>
      <c r="K10" s="6" t="s">
        <v>52</v>
      </c>
      <c r="L10" s="9" t="s">
        <v>53</v>
      </c>
      <c r="M10" s="6" t="s">
        <v>54</v>
      </c>
      <c r="N10" s="8">
        <v>43860</v>
      </c>
      <c r="O10" s="6">
        <v>2020</v>
      </c>
      <c r="P10" s="6">
        <v>504</v>
      </c>
      <c r="R10" s="6">
        <v>10</v>
      </c>
      <c r="T10" s="6" t="s">
        <v>55</v>
      </c>
      <c r="U10" s="6" t="s">
        <v>56</v>
      </c>
      <c r="V10" s="6" t="s">
        <v>56</v>
      </c>
      <c r="W10" s="6" t="s">
        <v>57</v>
      </c>
      <c r="Y10" s="6" t="s">
        <v>58</v>
      </c>
      <c r="Z10" s="6" t="s">
        <v>59</v>
      </c>
      <c r="AA10" s="6" t="s">
        <v>60</v>
      </c>
      <c r="AB10" s="6" t="s">
        <v>61</v>
      </c>
      <c r="AC10" s="6">
        <v>289.89999999999998</v>
      </c>
      <c r="AE10" s="7"/>
      <c r="AF10" s="7" t="s">
        <v>41</v>
      </c>
      <c r="AG10" s="7"/>
      <c r="AH10" s="7"/>
      <c r="AI10" s="6" t="str">
        <f>HYPERLINK("https://doi.org/10.21832/9781845417673")</f>
        <v>https://doi.org/10.21832/9781845417673</v>
      </c>
      <c r="AK10" s="6" t="s">
        <v>48</v>
      </c>
    </row>
    <row r="11" spans="1:37" s="6" customFormat="1" x14ac:dyDescent="0.3">
      <c r="A11" s="6">
        <v>594417</v>
      </c>
      <c r="B11" s="7">
        <v>9783748603702</v>
      </c>
      <c r="C11" s="7"/>
      <c r="D11" s="7"/>
      <c r="F11" s="6" t="s">
        <v>62</v>
      </c>
      <c r="G11" s="6" t="s">
        <v>63</v>
      </c>
      <c r="H11" s="6" t="s">
        <v>64</v>
      </c>
      <c r="J11" s="6">
        <v>5</v>
      </c>
      <c r="M11" s="6" t="s">
        <v>65</v>
      </c>
      <c r="N11" s="8">
        <v>44067</v>
      </c>
      <c r="O11" s="6">
        <v>2020</v>
      </c>
      <c r="P11" s="6">
        <v>528</v>
      </c>
      <c r="R11" s="6">
        <v>10</v>
      </c>
      <c r="T11" s="6" t="s">
        <v>42</v>
      </c>
      <c r="U11" s="6" t="s">
        <v>66</v>
      </c>
      <c r="V11" s="6" t="s">
        <v>66</v>
      </c>
      <c r="W11" s="6" t="s">
        <v>67</v>
      </c>
      <c r="Y11" s="6" t="s">
        <v>68</v>
      </c>
      <c r="AC11" s="6">
        <v>219</v>
      </c>
      <c r="AE11" s="7"/>
      <c r="AF11" s="7" t="s">
        <v>41</v>
      </c>
      <c r="AG11" s="7"/>
      <c r="AH11" s="7"/>
      <c r="AI11" s="6" t="str">
        <f>HYPERLINK("https://doi.org/10.1515/9783748603702")</f>
        <v>https://doi.org/10.1515/9783748603702</v>
      </c>
      <c r="AK11" s="6" t="s">
        <v>48</v>
      </c>
    </row>
    <row r="12" spans="1:37" s="6" customFormat="1" x14ac:dyDescent="0.3">
      <c r="A12" s="6">
        <v>514451</v>
      </c>
      <c r="B12" s="7">
        <v>9783110444438</v>
      </c>
      <c r="C12" s="7"/>
      <c r="D12" s="7">
        <v>9783110444391</v>
      </c>
      <c r="E12" s="6" t="s">
        <v>36</v>
      </c>
      <c r="F12" s="6" t="s">
        <v>69</v>
      </c>
      <c r="H12" s="6" t="s">
        <v>70</v>
      </c>
      <c r="J12" s="6">
        <v>1</v>
      </c>
      <c r="K12" s="6" t="s">
        <v>39</v>
      </c>
      <c r="L12" s="9" t="s">
        <v>71</v>
      </c>
      <c r="M12" s="6" t="s">
        <v>40</v>
      </c>
      <c r="N12" s="8">
        <v>42667</v>
      </c>
      <c r="O12" s="6">
        <v>2016</v>
      </c>
      <c r="P12" s="6">
        <v>282</v>
      </c>
      <c r="Q12" s="6">
        <v>69</v>
      </c>
      <c r="S12" s="6">
        <v>2417</v>
      </c>
      <c r="T12" s="6" t="s">
        <v>55</v>
      </c>
      <c r="U12" s="6" t="s">
        <v>72</v>
      </c>
      <c r="V12" s="6" t="s">
        <v>72</v>
      </c>
      <c r="W12" s="6" t="s">
        <v>73</v>
      </c>
      <c r="X12" s="6" t="s">
        <v>45</v>
      </c>
      <c r="Y12" s="6" t="s">
        <v>74</v>
      </c>
      <c r="Z12" s="6" t="s">
        <v>75</v>
      </c>
      <c r="AB12" s="6" t="s">
        <v>76</v>
      </c>
      <c r="AC12" s="6">
        <v>249</v>
      </c>
      <c r="AE12" s="6">
        <v>84.95</v>
      </c>
      <c r="AF12" s="6" t="s">
        <v>41</v>
      </c>
      <c r="AH12" s="6" t="s">
        <v>41</v>
      </c>
      <c r="AI12" s="6" t="str">
        <f>HYPERLINK("https://doi.org/10.1515/9783110444438")</f>
        <v>https://doi.org/10.1515/9783110444438</v>
      </c>
      <c r="AK12" s="6" t="s">
        <v>48</v>
      </c>
    </row>
    <row r="13" spans="1:37" s="6" customFormat="1" x14ac:dyDescent="0.3">
      <c r="A13" s="6">
        <v>554489</v>
      </c>
      <c r="B13" s="7">
        <v>9783110654929</v>
      </c>
      <c r="C13" s="7"/>
      <c r="D13" s="7">
        <v>9783110653601</v>
      </c>
      <c r="E13" s="6" t="s">
        <v>36</v>
      </c>
      <c r="F13" s="6" t="s">
        <v>77</v>
      </c>
      <c r="I13" s="6" t="s">
        <v>78</v>
      </c>
      <c r="J13" s="6">
        <v>1</v>
      </c>
      <c r="K13" s="6" t="s">
        <v>79</v>
      </c>
      <c r="M13" s="6" t="s">
        <v>40</v>
      </c>
      <c r="N13" s="8">
        <v>44130</v>
      </c>
      <c r="O13" s="6">
        <v>2020</v>
      </c>
      <c r="P13" s="6">
        <v>654</v>
      </c>
      <c r="Q13" s="6">
        <v>98</v>
      </c>
      <c r="S13" s="6">
        <v>2417</v>
      </c>
      <c r="T13" s="6" t="s">
        <v>42</v>
      </c>
      <c r="U13" s="6" t="s">
        <v>80</v>
      </c>
      <c r="V13" s="6" t="s">
        <v>80</v>
      </c>
      <c r="W13" s="6" t="s">
        <v>81</v>
      </c>
      <c r="X13" s="6" t="s">
        <v>45</v>
      </c>
      <c r="Y13" s="6" t="s">
        <v>82</v>
      </c>
      <c r="AB13" s="6" t="s">
        <v>83</v>
      </c>
      <c r="AC13" s="6">
        <v>249</v>
      </c>
      <c r="AE13" s="6">
        <v>74.95</v>
      </c>
      <c r="AF13" s="6" t="s">
        <v>41</v>
      </c>
      <c r="AH13" s="6" t="s">
        <v>41</v>
      </c>
      <c r="AI13" s="6" t="str">
        <f>HYPERLINK("https://doi.org/10.1515/9783110654929")</f>
        <v>https://doi.org/10.1515/9783110654929</v>
      </c>
      <c r="AK13" s="6" t="s">
        <v>48</v>
      </c>
    </row>
    <row r="14" spans="1:37" s="6" customFormat="1" x14ac:dyDescent="0.3">
      <c r="A14" s="6">
        <v>514954</v>
      </c>
      <c r="B14" s="7">
        <v>9780674417557</v>
      </c>
      <c r="C14" s="7"/>
      <c r="D14" s="7"/>
      <c r="F14" s="6" t="s">
        <v>84</v>
      </c>
      <c r="G14" s="6" t="s">
        <v>85</v>
      </c>
      <c r="H14" s="6" t="s">
        <v>86</v>
      </c>
      <c r="J14" s="6">
        <v>1</v>
      </c>
      <c r="K14" s="6" t="s">
        <v>87</v>
      </c>
      <c r="M14" s="6" t="s">
        <v>88</v>
      </c>
      <c r="N14" s="8">
        <v>39752</v>
      </c>
      <c r="O14" s="6">
        <v>2008</v>
      </c>
      <c r="P14" s="6">
        <v>240</v>
      </c>
      <c r="R14" s="6">
        <v>10</v>
      </c>
      <c r="T14" s="6" t="s">
        <v>55</v>
      </c>
      <c r="U14" s="6" t="s">
        <v>56</v>
      </c>
      <c r="V14" s="6" t="s">
        <v>56</v>
      </c>
      <c r="W14" s="6" t="s">
        <v>89</v>
      </c>
      <c r="Y14" s="6" t="s">
        <v>90</v>
      </c>
      <c r="Z14" s="6" t="s">
        <v>91</v>
      </c>
      <c r="AA14" s="6" t="s">
        <v>92</v>
      </c>
      <c r="AC14" s="6">
        <v>48</v>
      </c>
      <c r="AE14" s="7"/>
      <c r="AF14" s="7" t="s">
        <v>41</v>
      </c>
      <c r="AG14" s="7"/>
      <c r="AH14" s="7"/>
      <c r="AI14" s="6" t="str">
        <f>HYPERLINK("https://doi.org/10.4159/9780674417557")</f>
        <v>https://doi.org/10.4159/9780674417557</v>
      </c>
      <c r="AK14" s="6" t="s">
        <v>48</v>
      </c>
    </row>
    <row r="15" spans="1:37" s="6" customFormat="1" x14ac:dyDescent="0.3">
      <c r="A15" s="6">
        <v>300869</v>
      </c>
      <c r="B15" s="7">
        <v>9783110306729</v>
      </c>
      <c r="C15" s="7"/>
      <c r="D15" s="7">
        <v>9783110306699</v>
      </c>
      <c r="E15" s="6" t="s">
        <v>36</v>
      </c>
      <c r="F15" s="6" t="s">
        <v>93</v>
      </c>
      <c r="G15" s="6" t="s">
        <v>94</v>
      </c>
      <c r="H15" s="6" t="s">
        <v>95</v>
      </c>
      <c r="J15" s="6">
        <v>1</v>
      </c>
      <c r="K15" s="6" t="s">
        <v>39</v>
      </c>
      <c r="L15" s="9" t="s">
        <v>96</v>
      </c>
      <c r="M15" s="6" t="s">
        <v>40</v>
      </c>
      <c r="N15" s="8">
        <v>41470</v>
      </c>
      <c r="O15" s="6">
        <v>2013</v>
      </c>
      <c r="P15" s="6">
        <v>372</v>
      </c>
      <c r="R15" s="6">
        <v>10</v>
      </c>
      <c r="S15" s="6">
        <v>2417</v>
      </c>
      <c r="T15" s="6" t="s">
        <v>55</v>
      </c>
      <c r="U15" s="6" t="s">
        <v>97</v>
      </c>
      <c r="V15" s="6" t="s">
        <v>97</v>
      </c>
      <c r="W15" s="6" t="s">
        <v>98</v>
      </c>
      <c r="X15" s="6" t="s">
        <v>45</v>
      </c>
      <c r="Y15" s="6" t="s">
        <v>99</v>
      </c>
      <c r="Z15" s="6" t="s">
        <v>100</v>
      </c>
      <c r="AB15" s="6" t="s">
        <v>101</v>
      </c>
      <c r="AC15" s="6">
        <v>699</v>
      </c>
      <c r="AE15" s="6">
        <v>69.95</v>
      </c>
      <c r="AF15" s="6" t="s">
        <v>41</v>
      </c>
      <c r="AH15" s="6" t="s">
        <v>41</v>
      </c>
      <c r="AI15" s="6" t="str">
        <f>HYPERLINK("https://doi.org/10.1515/9783110306729")</f>
        <v>https://doi.org/10.1515/9783110306729</v>
      </c>
      <c r="AK15" s="6" t="s">
        <v>48</v>
      </c>
    </row>
    <row r="16" spans="1:37" s="6" customFormat="1" x14ac:dyDescent="0.3">
      <c r="A16" s="6">
        <v>514323</v>
      </c>
      <c r="B16" s="7">
        <v>9783110437393</v>
      </c>
      <c r="C16" s="7">
        <v>9783110443400</v>
      </c>
      <c r="D16" s="7"/>
      <c r="F16" s="6" t="s">
        <v>103</v>
      </c>
      <c r="G16" s="6" t="s">
        <v>104</v>
      </c>
      <c r="H16" s="6" t="s">
        <v>105</v>
      </c>
      <c r="J16" s="6">
        <v>1</v>
      </c>
      <c r="M16" s="6" t="s">
        <v>40</v>
      </c>
      <c r="N16" s="8">
        <v>43731</v>
      </c>
      <c r="O16" s="6">
        <v>2019</v>
      </c>
      <c r="P16" s="6">
        <v>230</v>
      </c>
      <c r="Q16" s="6">
        <v>88</v>
      </c>
      <c r="S16" s="6">
        <v>2417</v>
      </c>
      <c r="T16" s="6" t="s">
        <v>42</v>
      </c>
      <c r="U16" s="6" t="s">
        <v>103</v>
      </c>
      <c r="V16" s="6" t="s">
        <v>103</v>
      </c>
      <c r="W16" s="6" t="s">
        <v>106</v>
      </c>
      <c r="Y16" s="6" t="s">
        <v>107</v>
      </c>
      <c r="Z16" s="6" t="s">
        <v>108</v>
      </c>
      <c r="AA16" s="6" t="s">
        <v>109</v>
      </c>
      <c r="AB16" s="6" t="s">
        <v>110</v>
      </c>
      <c r="AC16" s="6">
        <v>139</v>
      </c>
      <c r="AD16" s="6">
        <v>169.95</v>
      </c>
      <c r="AE16" s="7"/>
      <c r="AF16" s="7" t="s">
        <v>41</v>
      </c>
      <c r="AG16" s="7" t="s">
        <v>41</v>
      </c>
      <c r="AH16" s="7"/>
      <c r="AI16" s="6" t="str">
        <f>HYPERLINK("https://doi.org/10.1515/9783110437393")</f>
        <v>https://doi.org/10.1515/9783110437393</v>
      </c>
      <c r="AK16" s="6" t="s">
        <v>48</v>
      </c>
    </row>
    <row r="17" spans="1:37" s="6" customFormat="1" x14ac:dyDescent="0.3">
      <c r="A17" s="6">
        <v>569622</v>
      </c>
      <c r="B17" s="7">
        <v>9780300243031</v>
      </c>
      <c r="C17" s="7"/>
      <c r="D17" s="7"/>
      <c r="F17" s="6" t="s">
        <v>111</v>
      </c>
      <c r="G17" s="6" t="s">
        <v>112</v>
      </c>
      <c r="H17" s="6" t="s">
        <v>113</v>
      </c>
      <c r="J17" s="6">
        <v>1</v>
      </c>
      <c r="M17" s="6" t="s">
        <v>114</v>
      </c>
      <c r="N17" s="8">
        <v>43340</v>
      </c>
      <c r="O17" s="6">
        <v>2018</v>
      </c>
      <c r="P17" s="6">
        <v>480</v>
      </c>
      <c r="R17" s="6">
        <v>10</v>
      </c>
      <c r="T17" s="6" t="s">
        <v>55</v>
      </c>
      <c r="U17" s="6" t="s">
        <v>56</v>
      </c>
      <c r="V17" s="6" t="s">
        <v>56</v>
      </c>
      <c r="W17" s="6" t="s">
        <v>115</v>
      </c>
      <c r="Y17" s="6" t="s">
        <v>116</v>
      </c>
      <c r="AB17" s="6" t="s">
        <v>117</v>
      </c>
      <c r="AC17" s="6">
        <v>48.95</v>
      </c>
      <c r="AE17" s="7"/>
      <c r="AF17" s="7" t="s">
        <v>41</v>
      </c>
      <c r="AG17" s="7"/>
      <c r="AH17" s="7"/>
      <c r="AI17" s="6" t="str">
        <f>HYPERLINK("https://doi.org/10.12987/9780300243031?locatt=mode:legacy")</f>
        <v>https://doi.org/10.12987/9780300243031?locatt=mode:legacy</v>
      </c>
      <c r="AK17" s="6" t="s">
        <v>48</v>
      </c>
    </row>
    <row r="18" spans="1:37" s="6" customFormat="1" x14ac:dyDescent="0.3">
      <c r="A18" s="6">
        <v>554689</v>
      </c>
      <c r="B18" s="7">
        <v>9783110654806</v>
      </c>
      <c r="C18" s="7"/>
      <c r="D18" s="7">
        <v>9783110654738</v>
      </c>
      <c r="E18" s="6" t="s">
        <v>36</v>
      </c>
      <c r="F18" s="6" t="s">
        <v>93</v>
      </c>
      <c r="G18" s="6" t="s">
        <v>94</v>
      </c>
      <c r="H18" s="6" t="s">
        <v>118</v>
      </c>
      <c r="J18" s="6">
        <v>2</v>
      </c>
      <c r="K18" s="6" t="s">
        <v>39</v>
      </c>
      <c r="M18" s="6" t="s">
        <v>40</v>
      </c>
      <c r="N18" s="8">
        <v>44018</v>
      </c>
      <c r="O18" s="6">
        <v>2020</v>
      </c>
      <c r="P18" s="6">
        <v>439</v>
      </c>
      <c r="Q18" s="6">
        <v>170</v>
      </c>
      <c r="S18" s="6">
        <v>2417</v>
      </c>
      <c r="T18" s="6" t="s">
        <v>55</v>
      </c>
      <c r="U18" s="6" t="s">
        <v>97</v>
      </c>
      <c r="V18" s="6" t="s">
        <v>97</v>
      </c>
      <c r="W18" s="6" t="s">
        <v>119</v>
      </c>
      <c r="X18" s="6" t="s">
        <v>45</v>
      </c>
      <c r="Y18" s="6" t="s">
        <v>120</v>
      </c>
      <c r="AB18" s="6" t="s">
        <v>121</v>
      </c>
      <c r="AC18" s="6">
        <v>699</v>
      </c>
      <c r="AE18" s="6">
        <v>84.95</v>
      </c>
      <c r="AF18" s="6" t="s">
        <v>41</v>
      </c>
      <c r="AH18" s="6" t="s">
        <v>41</v>
      </c>
      <c r="AI18" s="6" t="str">
        <f>HYPERLINK("https://doi.org/10.1515/9783110654806")</f>
        <v>https://doi.org/10.1515/9783110654806</v>
      </c>
      <c r="AK18" s="6" t="s">
        <v>48</v>
      </c>
    </row>
    <row r="19" spans="1:37" s="6" customFormat="1" x14ac:dyDescent="0.3">
      <c r="A19" s="6">
        <v>562006</v>
      </c>
      <c r="B19" s="7">
        <v>9783110611601</v>
      </c>
      <c r="C19" s="7"/>
      <c r="D19" s="7">
        <v>9783110611458</v>
      </c>
      <c r="E19" s="6" t="s">
        <v>36</v>
      </c>
      <c r="F19" s="6" t="s">
        <v>122</v>
      </c>
      <c r="G19" s="6" t="s">
        <v>123</v>
      </c>
      <c r="H19" s="6" t="s">
        <v>124</v>
      </c>
      <c r="J19" s="6">
        <v>1</v>
      </c>
      <c r="K19" s="6" t="s">
        <v>39</v>
      </c>
      <c r="M19" s="6" t="s">
        <v>40</v>
      </c>
      <c r="N19" s="8">
        <v>43913</v>
      </c>
      <c r="O19" s="6">
        <v>2020</v>
      </c>
      <c r="P19" s="6">
        <v>235</v>
      </c>
      <c r="Q19" s="6">
        <v>35</v>
      </c>
      <c r="S19" s="6">
        <v>2417</v>
      </c>
      <c r="T19" s="6" t="s">
        <v>55</v>
      </c>
      <c r="U19" s="6" t="s">
        <v>97</v>
      </c>
      <c r="V19" s="6" t="s">
        <v>97</v>
      </c>
      <c r="W19" s="6" t="s">
        <v>125</v>
      </c>
      <c r="X19" s="6" t="s">
        <v>45</v>
      </c>
      <c r="Y19" s="6" t="s">
        <v>126</v>
      </c>
      <c r="AB19" s="6" t="s">
        <v>127</v>
      </c>
      <c r="AC19" s="6">
        <v>699</v>
      </c>
      <c r="AE19" s="6">
        <v>79.95</v>
      </c>
      <c r="AF19" s="6" t="s">
        <v>41</v>
      </c>
      <c r="AH19" s="6" t="s">
        <v>41</v>
      </c>
      <c r="AI19" s="6" t="str">
        <f>HYPERLINK("https://doi.org/10.1515/9783110611601")</f>
        <v>https://doi.org/10.1515/9783110611601</v>
      </c>
      <c r="AK19" s="6" t="s">
        <v>48</v>
      </c>
    </row>
    <row r="20" spans="1:37" s="6" customFormat="1" x14ac:dyDescent="0.3">
      <c r="A20" s="6">
        <v>319722</v>
      </c>
      <c r="B20" s="7">
        <v>9783110342635</v>
      </c>
      <c r="C20" s="7"/>
      <c r="D20" s="7">
        <v>9783110341102</v>
      </c>
      <c r="E20" s="6" t="s">
        <v>36</v>
      </c>
      <c r="F20" s="6" t="s">
        <v>128</v>
      </c>
      <c r="H20" s="6" t="s">
        <v>129</v>
      </c>
      <c r="I20" s="6" t="s">
        <v>130</v>
      </c>
      <c r="J20" s="6">
        <v>1</v>
      </c>
      <c r="K20" s="6" t="s">
        <v>39</v>
      </c>
      <c r="L20" s="9" t="s">
        <v>131</v>
      </c>
      <c r="M20" s="6" t="s">
        <v>40</v>
      </c>
      <c r="N20" s="8">
        <v>42293</v>
      </c>
      <c r="O20" s="6">
        <v>2015</v>
      </c>
      <c r="P20" s="6">
        <v>443</v>
      </c>
      <c r="R20" s="6">
        <v>10</v>
      </c>
      <c r="S20" s="6">
        <v>2417</v>
      </c>
      <c r="T20" s="6" t="s">
        <v>55</v>
      </c>
      <c r="U20" s="6" t="s">
        <v>128</v>
      </c>
      <c r="V20" s="6" t="s">
        <v>128</v>
      </c>
      <c r="W20" s="6" t="s">
        <v>132</v>
      </c>
      <c r="X20" s="6" t="s">
        <v>45</v>
      </c>
      <c r="Y20" s="6" t="s">
        <v>133</v>
      </c>
      <c r="AA20" s="6" t="s">
        <v>134</v>
      </c>
      <c r="AB20" s="6" t="s">
        <v>135</v>
      </c>
      <c r="AC20" s="6">
        <v>699</v>
      </c>
      <c r="AE20" s="6">
        <v>59.95</v>
      </c>
      <c r="AF20" s="6" t="s">
        <v>41</v>
      </c>
      <c r="AH20" s="6" t="s">
        <v>41</v>
      </c>
      <c r="AI20" s="6" t="str">
        <f>HYPERLINK("https://doi.org/10.1515/9783110342635")</f>
        <v>https://doi.org/10.1515/9783110342635</v>
      </c>
      <c r="AK20" s="6" t="s">
        <v>48</v>
      </c>
    </row>
    <row r="21" spans="1:37" s="6" customFormat="1" x14ac:dyDescent="0.3">
      <c r="A21" s="6">
        <v>323111</v>
      </c>
      <c r="B21" s="7">
        <v>9780674366701</v>
      </c>
      <c r="C21" s="7">
        <v>9780674366695</v>
      </c>
      <c r="D21" s="7"/>
      <c r="F21" s="6" t="s">
        <v>136</v>
      </c>
      <c r="I21" s="6" t="s">
        <v>137</v>
      </c>
      <c r="J21" s="6">
        <v>1</v>
      </c>
      <c r="K21" s="6" t="s">
        <v>138</v>
      </c>
      <c r="L21" s="9" t="s">
        <v>139</v>
      </c>
      <c r="M21" s="6" t="s">
        <v>88</v>
      </c>
      <c r="N21" s="8">
        <v>41548</v>
      </c>
      <c r="O21" s="6">
        <v>1968</v>
      </c>
      <c r="P21" s="6">
        <v>408</v>
      </c>
      <c r="R21" s="6">
        <v>10</v>
      </c>
      <c r="T21" s="6" t="s">
        <v>42</v>
      </c>
      <c r="U21" s="6" t="s">
        <v>66</v>
      </c>
      <c r="V21" s="6" t="s">
        <v>66</v>
      </c>
      <c r="W21" s="6" t="s">
        <v>140</v>
      </c>
      <c r="Y21" s="6" t="s">
        <v>141</v>
      </c>
      <c r="AB21" s="6" t="s">
        <v>142</v>
      </c>
      <c r="AC21" s="6">
        <v>60</v>
      </c>
      <c r="AD21" s="6">
        <v>60</v>
      </c>
      <c r="AE21" s="7"/>
      <c r="AF21" s="7" t="s">
        <v>41</v>
      </c>
      <c r="AG21" s="7" t="s">
        <v>41</v>
      </c>
      <c r="AH21" s="7"/>
      <c r="AI21" s="6" t="str">
        <f>HYPERLINK("https://doi.org/10.4159/harvard.9780674366701")</f>
        <v>https://doi.org/10.4159/harvard.9780674366701</v>
      </c>
      <c r="AK21" s="6" t="s">
        <v>48</v>
      </c>
    </row>
    <row r="22" spans="1:37" s="6" customFormat="1" x14ac:dyDescent="0.3">
      <c r="A22" s="6">
        <v>534961</v>
      </c>
      <c r="B22" s="7">
        <v>9783110576764</v>
      </c>
      <c r="C22" s="7">
        <v>9783110576542</v>
      </c>
      <c r="D22" s="7"/>
      <c r="F22" s="6" t="s">
        <v>143</v>
      </c>
      <c r="I22" s="6" t="s">
        <v>144</v>
      </c>
      <c r="J22" s="6">
        <v>2</v>
      </c>
      <c r="M22" s="6" t="s">
        <v>40</v>
      </c>
      <c r="N22" s="8">
        <v>43927</v>
      </c>
      <c r="O22" s="6">
        <v>2020</v>
      </c>
      <c r="P22" s="6">
        <v>512</v>
      </c>
      <c r="Q22" s="6">
        <v>75</v>
      </c>
      <c r="S22" s="6">
        <v>2417</v>
      </c>
      <c r="T22" s="6" t="s">
        <v>42</v>
      </c>
      <c r="U22" s="6" t="s">
        <v>43</v>
      </c>
      <c r="V22" s="6" t="s">
        <v>43</v>
      </c>
      <c r="W22" s="6" t="s">
        <v>145</v>
      </c>
      <c r="Y22" s="6" t="s">
        <v>146</v>
      </c>
      <c r="AB22" s="6" t="s">
        <v>147</v>
      </c>
      <c r="AC22" s="6">
        <v>139</v>
      </c>
      <c r="AD22" s="6">
        <v>119.95</v>
      </c>
      <c r="AE22" s="7"/>
      <c r="AF22" s="7" t="s">
        <v>41</v>
      </c>
      <c r="AG22" s="7" t="s">
        <v>41</v>
      </c>
      <c r="AH22" s="7"/>
      <c r="AI22" s="6" t="str">
        <f>HYPERLINK("https://doi.org/10.1515/9783110576764")</f>
        <v>https://doi.org/10.1515/9783110576764</v>
      </c>
      <c r="AK22" s="6" t="s">
        <v>48</v>
      </c>
    </row>
    <row r="23" spans="1:37" s="6" customFormat="1" x14ac:dyDescent="0.3">
      <c r="A23" s="6">
        <v>537567</v>
      </c>
      <c r="B23" s="7">
        <v>9783110595482</v>
      </c>
      <c r="C23" s="7"/>
      <c r="D23" s="7">
        <v>9783110595475</v>
      </c>
      <c r="E23" s="6" t="s">
        <v>36</v>
      </c>
      <c r="F23" s="6" t="s">
        <v>148</v>
      </c>
      <c r="H23" s="6" t="s">
        <v>149</v>
      </c>
      <c r="J23" s="6">
        <v>1</v>
      </c>
      <c r="K23" s="6" t="s">
        <v>39</v>
      </c>
      <c r="M23" s="6" t="s">
        <v>40</v>
      </c>
      <c r="N23" s="8">
        <v>44081</v>
      </c>
      <c r="O23" s="6">
        <v>2020</v>
      </c>
      <c r="P23" s="6">
        <v>565</v>
      </c>
      <c r="Q23" s="6">
        <v>150</v>
      </c>
      <c r="S23" s="6">
        <v>2417</v>
      </c>
      <c r="T23" s="6" t="s">
        <v>42</v>
      </c>
      <c r="U23" s="6" t="s">
        <v>150</v>
      </c>
      <c r="V23" s="6" t="s">
        <v>150</v>
      </c>
      <c r="W23" s="6" t="s">
        <v>151</v>
      </c>
      <c r="X23" s="6" t="s">
        <v>45</v>
      </c>
      <c r="Y23" s="6" t="s">
        <v>152</v>
      </c>
      <c r="AB23" s="6" t="s">
        <v>153</v>
      </c>
      <c r="AC23" s="6">
        <v>699</v>
      </c>
      <c r="AF23" s="6" t="s">
        <v>41</v>
      </c>
      <c r="AI23" s="6" t="str">
        <f>HYPERLINK("https://doi.org/10.1515/9783110595482")</f>
        <v>https://doi.org/10.1515/9783110595482</v>
      </c>
      <c r="AK23" s="6" t="s">
        <v>48</v>
      </c>
    </row>
    <row r="24" spans="1:37" s="6" customFormat="1" x14ac:dyDescent="0.3">
      <c r="A24" s="6">
        <v>569062</v>
      </c>
      <c r="B24" s="7">
        <v>9781501511967</v>
      </c>
      <c r="C24" s="7">
        <v>9781501519215</v>
      </c>
      <c r="D24" s="7"/>
      <c r="F24" s="6" t="s">
        <v>154</v>
      </c>
      <c r="I24" s="6" t="s">
        <v>155</v>
      </c>
      <c r="J24" s="6">
        <v>1</v>
      </c>
      <c r="K24" s="6" t="s">
        <v>156</v>
      </c>
      <c r="M24" s="6" t="s">
        <v>40</v>
      </c>
      <c r="N24" s="8">
        <v>43899</v>
      </c>
      <c r="O24" s="6">
        <v>2020</v>
      </c>
      <c r="P24" s="6">
        <v>548</v>
      </c>
      <c r="Q24" s="6">
        <v>150</v>
      </c>
      <c r="S24" s="6">
        <v>2417</v>
      </c>
      <c r="T24" s="6" t="s">
        <v>55</v>
      </c>
      <c r="U24" s="6" t="s">
        <v>157</v>
      </c>
      <c r="V24" s="6" t="s">
        <v>157</v>
      </c>
      <c r="W24" s="6" t="s">
        <v>158</v>
      </c>
      <c r="Y24" s="6" t="s">
        <v>159</v>
      </c>
      <c r="AB24" s="6" t="s">
        <v>160</v>
      </c>
      <c r="AC24" s="6">
        <v>249</v>
      </c>
      <c r="AD24" s="6">
        <v>174.95</v>
      </c>
      <c r="AE24" s="7"/>
      <c r="AF24" s="7" t="s">
        <v>41</v>
      </c>
      <c r="AG24" s="7" t="s">
        <v>41</v>
      </c>
      <c r="AH24" s="7"/>
      <c r="AI24" s="6" t="str">
        <f>HYPERLINK("https://doi.org/10.1515/9781501511967")</f>
        <v>https://doi.org/10.1515/9781501511967</v>
      </c>
      <c r="AK24" s="6" t="s">
        <v>48</v>
      </c>
    </row>
    <row r="25" spans="1:37" s="6" customFormat="1" x14ac:dyDescent="0.3">
      <c r="A25" s="6">
        <v>516852</v>
      </c>
      <c r="B25" s="7">
        <v>9783110452242</v>
      </c>
      <c r="C25" s="7"/>
      <c r="D25" s="7">
        <v>9783110452174</v>
      </c>
      <c r="E25" s="6" t="s">
        <v>36</v>
      </c>
      <c r="F25" s="6" t="s">
        <v>161</v>
      </c>
      <c r="G25" s="6" t="s">
        <v>162</v>
      </c>
      <c r="H25" s="6" t="s">
        <v>163</v>
      </c>
      <c r="J25" s="6">
        <v>1</v>
      </c>
      <c r="K25" s="6" t="s">
        <v>39</v>
      </c>
      <c r="L25" s="9" t="s">
        <v>164</v>
      </c>
      <c r="M25" s="6" t="s">
        <v>40</v>
      </c>
      <c r="N25" s="8">
        <v>42450</v>
      </c>
      <c r="O25" s="6">
        <v>2016</v>
      </c>
      <c r="P25" s="6">
        <v>226</v>
      </c>
      <c r="Q25" s="6">
        <v>30</v>
      </c>
      <c r="S25" s="6">
        <v>2417</v>
      </c>
      <c r="T25" s="6" t="s">
        <v>55</v>
      </c>
      <c r="U25" s="6" t="s">
        <v>165</v>
      </c>
      <c r="V25" s="6" t="s">
        <v>165</v>
      </c>
      <c r="W25" s="6" t="s">
        <v>166</v>
      </c>
      <c r="X25" s="6" t="s">
        <v>45</v>
      </c>
      <c r="Y25" s="6" t="s">
        <v>167</v>
      </c>
      <c r="AB25" s="6" t="s">
        <v>168</v>
      </c>
      <c r="AC25" s="6">
        <v>249</v>
      </c>
      <c r="AE25" s="6">
        <v>69.95</v>
      </c>
      <c r="AF25" s="6" t="s">
        <v>41</v>
      </c>
      <c r="AH25" s="6" t="s">
        <v>41</v>
      </c>
      <c r="AI25" s="6" t="str">
        <f>HYPERLINK("https://doi.org/10.1515/9783110452242")</f>
        <v>https://doi.org/10.1515/9783110452242</v>
      </c>
      <c r="AK25" s="6" t="s">
        <v>48</v>
      </c>
    </row>
    <row r="26" spans="1:37" s="6" customFormat="1" x14ac:dyDescent="0.3">
      <c r="A26" s="6">
        <v>537558</v>
      </c>
      <c r="B26" s="7">
        <v>9783110595611</v>
      </c>
      <c r="C26" s="7"/>
      <c r="D26" s="7">
        <v>9783110595604</v>
      </c>
      <c r="E26" s="6" t="s">
        <v>36</v>
      </c>
      <c r="F26" s="6" t="s">
        <v>169</v>
      </c>
      <c r="G26" s="6" t="s">
        <v>170</v>
      </c>
      <c r="H26" s="6" t="s">
        <v>171</v>
      </c>
      <c r="J26" s="6">
        <v>1</v>
      </c>
      <c r="K26" s="6" t="s">
        <v>39</v>
      </c>
      <c r="M26" s="6" t="s">
        <v>40</v>
      </c>
      <c r="N26" s="8">
        <v>44181</v>
      </c>
      <c r="O26" s="6">
        <v>2021</v>
      </c>
      <c r="P26" s="6">
        <v>597</v>
      </c>
      <c r="Q26" s="6">
        <v>170</v>
      </c>
      <c r="S26" s="6">
        <v>2417</v>
      </c>
      <c r="T26" s="6" t="s">
        <v>42</v>
      </c>
      <c r="U26" s="6" t="s">
        <v>172</v>
      </c>
      <c r="V26" s="6" t="s">
        <v>172</v>
      </c>
      <c r="W26" s="6" t="s">
        <v>173</v>
      </c>
      <c r="X26" s="6" t="s">
        <v>45</v>
      </c>
      <c r="Y26" s="6" t="s">
        <v>174</v>
      </c>
      <c r="AB26" s="6" t="s">
        <v>175</v>
      </c>
      <c r="AC26" s="6">
        <v>699</v>
      </c>
      <c r="AE26" s="6">
        <v>89.95</v>
      </c>
      <c r="AF26" s="6" t="s">
        <v>41</v>
      </c>
      <c r="AH26" s="6" t="s">
        <v>41</v>
      </c>
      <c r="AI26" s="6" t="str">
        <f>HYPERLINK("https://doi.org/10.1515/9783110595611")</f>
        <v>https://doi.org/10.1515/9783110595611</v>
      </c>
      <c r="AK26" s="6" t="s">
        <v>48</v>
      </c>
    </row>
    <row r="27" spans="1:37" s="6" customFormat="1" x14ac:dyDescent="0.3">
      <c r="A27" s="6">
        <v>523220</v>
      </c>
      <c r="B27" s="7">
        <v>9783110496574</v>
      </c>
      <c r="C27" s="7"/>
      <c r="D27" s="7">
        <v>9783110496505</v>
      </c>
      <c r="E27" s="6" t="s">
        <v>36</v>
      </c>
      <c r="F27" s="6" t="s">
        <v>176</v>
      </c>
      <c r="I27" s="6" t="s">
        <v>177</v>
      </c>
      <c r="J27" s="6">
        <v>1</v>
      </c>
      <c r="K27" s="6" t="s">
        <v>39</v>
      </c>
      <c r="L27" s="9" t="s">
        <v>178</v>
      </c>
      <c r="M27" s="6" t="s">
        <v>40</v>
      </c>
      <c r="N27" s="8">
        <v>43990</v>
      </c>
      <c r="O27" s="6">
        <v>2020</v>
      </c>
      <c r="P27" s="6">
        <v>435</v>
      </c>
      <c r="Q27" s="6">
        <v>100</v>
      </c>
      <c r="S27" s="6">
        <v>2417</v>
      </c>
      <c r="T27" s="6" t="s">
        <v>42</v>
      </c>
      <c r="U27" s="6" t="s">
        <v>150</v>
      </c>
      <c r="V27" s="6" t="s">
        <v>150</v>
      </c>
      <c r="W27" s="6" t="s">
        <v>173</v>
      </c>
      <c r="X27" s="6" t="s">
        <v>45</v>
      </c>
      <c r="Y27" s="6" t="s">
        <v>179</v>
      </c>
      <c r="AB27" s="6" t="s">
        <v>180</v>
      </c>
      <c r="AC27" s="6">
        <v>699</v>
      </c>
      <c r="AE27" s="6">
        <v>89.95</v>
      </c>
      <c r="AF27" s="6" t="s">
        <v>41</v>
      </c>
      <c r="AH27" s="6" t="s">
        <v>41</v>
      </c>
      <c r="AI27" s="6" t="str">
        <f>HYPERLINK("https://doi.org/10.1515/9783110496574")</f>
        <v>https://doi.org/10.1515/9783110496574</v>
      </c>
      <c r="AK27" s="6" t="s">
        <v>48</v>
      </c>
    </row>
    <row r="28" spans="1:37" s="6" customFormat="1" x14ac:dyDescent="0.3">
      <c r="A28" s="6">
        <v>510245</v>
      </c>
      <c r="B28" s="7">
        <v>9783110418040</v>
      </c>
      <c r="C28" s="7"/>
      <c r="D28" s="7">
        <v>9783110418033</v>
      </c>
      <c r="E28" s="6" t="s">
        <v>36</v>
      </c>
      <c r="F28" s="6" t="s">
        <v>181</v>
      </c>
      <c r="H28" s="6" t="s">
        <v>182</v>
      </c>
      <c r="J28" s="6">
        <v>2</v>
      </c>
      <c r="K28" s="6" t="s">
        <v>39</v>
      </c>
      <c r="L28" s="9" t="s">
        <v>183</v>
      </c>
      <c r="M28" s="6" t="s">
        <v>40</v>
      </c>
      <c r="N28" s="8">
        <v>42514</v>
      </c>
      <c r="O28" s="6">
        <v>2016</v>
      </c>
      <c r="P28" s="6">
        <v>340</v>
      </c>
      <c r="Q28" s="6">
        <v>30</v>
      </c>
      <c r="R28" s="6">
        <v>10</v>
      </c>
      <c r="S28" s="6">
        <v>2417</v>
      </c>
      <c r="T28" s="6" t="s">
        <v>55</v>
      </c>
      <c r="U28" s="6" t="s">
        <v>72</v>
      </c>
      <c r="V28" s="6" t="s">
        <v>72</v>
      </c>
      <c r="W28" s="6" t="s">
        <v>184</v>
      </c>
      <c r="X28" s="6" t="s">
        <v>45</v>
      </c>
      <c r="Y28" s="6" t="s">
        <v>185</v>
      </c>
      <c r="Z28" s="6" t="s">
        <v>186</v>
      </c>
      <c r="AB28" s="6" t="s">
        <v>187</v>
      </c>
      <c r="AC28" s="6">
        <v>249</v>
      </c>
      <c r="AE28" s="6">
        <v>84.95</v>
      </c>
      <c r="AF28" s="6" t="s">
        <v>41</v>
      </c>
      <c r="AH28" s="6" t="s">
        <v>41</v>
      </c>
      <c r="AI28" s="6" t="str">
        <f>HYPERLINK("https://doi.org/10.1515/9783110418040")</f>
        <v>https://doi.org/10.1515/9783110418040</v>
      </c>
      <c r="AK28" s="6" t="s">
        <v>48</v>
      </c>
    </row>
    <row r="29" spans="1:37" s="6" customFormat="1" x14ac:dyDescent="0.3">
      <c r="A29" s="6">
        <v>591808</v>
      </c>
      <c r="B29" s="7">
        <v>9783110717136</v>
      </c>
      <c r="C29" s="7"/>
      <c r="D29" s="7">
        <v>9783110717129</v>
      </c>
      <c r="E29" s="6" t="s">
        <v>36</v>
      </c>
      <c r="F29" s="6" t="s">
        <v>188</v>
      </c>
      <c r="H29" s="6" t="s">
        <v>189</v>
      </c>
      <c r="J29" s="6">
        <v>1</v>
      </c>
      <c r="K29" s="6" t="s">
        <v>39</v>
      </c>
      <c r="M29" s="6" t="s">
        <v>40</v>
      </c>
      <c r="N29" s="8">
        <v>44263</v>
      </c>
      <c r="O29" s="6">
        <v>2021</v>
      </c>
      <c r="P29" s="6">
        <v>324</v>
      </c>
      <c r="Q29" s="6">
        <v>19</v>
      </c>
      <c r="S29" s="6">
        <v>2417</v>
      </c>
      <c r="T29" s="6" t="s">
        <v>55</v>
      </c>
      <c r="U29" s="6" t="s">
        <v>56</v>
      </c>
      <c r="V29" s="6" t="s">
        <v>56</v>
      </c>
      <c r="W29" s="6" t="s">
        <v>190</v>
      </c>
      <c r="X29" s="6" t="s">
        <v>45</v>
      </c>
      <c r="Y29" s="6" t="s">
        <v>191</v>
      </c>
      <c r="AB29" s="6" t="s">
        <v>192</v>
      </c>
      <c r="AC29" s="6">
        <v>699</v>
      </c>
      <c r="AE29" s="6">
        <v>79.95</v>
      </c>
      <c r="AF29" s="6" t="s">
        <v>41</v>
      </c>
      <c r="AH29" s="6" t="s">
        <v>41</v>
      </c>
      <c r="AI29" s="6" t="str">
        <f>HYPERLINK("https://doi.org/10.1515/9783110717136")</f>
        <v>https://doi.org/10.1515/9783110717136</v>
      </c>
      <c r="AK29" s="6" t="s">
        <v>48</v>
      </c>
    </row>
    <row r="30" spans="1:37" s="6" customFormat="1" x14ac:dyDescent="0.3">
      <c r="A30" s="6">
        <v>536934</v>
      </c>
      <c r="B30" s="7">
        <v>9783110589771</v>
      </c>
      <c r="C30" s="7">
        <v>9783110588903</v>
      </c>
      <c r="D30" s="7"/>
      <c r="F30" s="6" t="s">
        <v>193</v>
      </c>
      <c r="I30" s="6" t="s">
        <v>194</v>
      </c>
      <c r="J30" s="6">
        <v>1</v>
      </c>
      <c r="K30" s="6" t="s">
        <v>195</v>
      </c>
      <c r="L30" s="9" t="s">
        <v>196</v>
      </c>
      <c r="M30" s="6" t="s">
        <v>40</v>
      </c>
      <c r="N30" s="8">
        <v>44214</v>
      </c>
      <c r="O30" s="6">
        <v>2021</v>
      </c>
      <c r="P30" s="6">
        <v>341</v>
      </c>
      <c r="Q30" s="6">
        <v>15</v>
      </c>
      <c r="S30" s="6">
        <v>2417</v>
      </c>
      <c r="T30" s="6" t="s">
        <v>42</v>
      </c>
      <c r="U30" s="6" t="s">
        <v>150</v>
      </c>
      <c r="V30" s="6" t="s">
        <v>150</v>
      </c>
      <c r="W30" s="6" t="s">
        <v>197</v>
      </c>
      <c r="Y30" s="6" t="s">
        <v>198</v>
      </c>
      <c r="AB30" s="6" t="s">
        <v>199</v>
      </c>
      <c r="AC30" s="6">
        <v>249</v>
      </c>
      <c r="AD30" s="6">
        <v>260</v>
      </c>
      <c r="AE30" s="7"/>
      <c r="AF30" s="7" t="s">
        <v>41</v>
      </c>
      <c r="AG30" s="7" t="s">
        <v>41</v>
      </c>
      <c r="AH30" s="7"/>
      <c r="AI30" s="6" t="str">
        <f>HYPERLINK("https://doi.org/10.1515/9783110589771")</f>
        <v>https://doi.org/10.1515/9783110589771</v>
      </c>
      <c r="AK30" s="6" t="s">
        <v>48</v>
      </c>
    </row>
    <row r="31" spans="1:37" s="6" customFormat="1" x14ac:dyDescent="0.3">
      <c r="A31" s="6">
        <v>537910</v>
      </c>
      <c r="B31" s="7">
        <v>9783110600834</v>
      </c>
      <c r="C31" s="7"/>
      <c r="D31" s="7">
        <v>9783110600773</v>
      </c>
      <c r="E31" s="6" t="s">
        <v>36</v>
      </c>
      <c r="F31" s="6" t="s">
        <v>200</v>
      </c>
      <c r="H31" s="6" t="s">
        <v>201</v>
      </c>
      <c r="J31" s="6">
        <v>1</v>
      </c>
      <c r="K31" s="6" t="s">
        <v>39</v>
      </c>
      <c r="M31" s="6" t="s">
        <v>40</v>
      </c>
      <c r="N31" s="8">
        <v>44004</v>
      </c>
      <c r="O31" s="6">
        <v>2020</v>
      </c>
      <c r="P31" s="6">
        <v>280</v>
      </c>
      <c r="Q31" s="6">
        <v>51</v>
      </c>
      <c r="S31" s="6">
        <v>2417</v>
      </c>
      <c r="T31" s="6" t="s">
        <v>42</v>
      </c>
      <c r="U31" s="6" t="s">
        <v>103</v>
      </c>
      <c r="V31" s="6" t="s">
        <v>103</v>
      </c>
      <c r="W31" s="6" t="s">
        <v>202</v>
      </c>
      <c r="X31" s="6" t="s">
        <v>45</v>
      </c>
      <c r="Y31" s="6" t="s">
        <v>203</v>
      </c>
      <c r="AB31" s="6" t="s">
        <v>204</v>
      </c>
      <c r="AC31" s="6">
        <v>699</v>
      </c>
      <c r="AE31" s="6">
        <v>89.95</v>
      </c>
      <c r="AF31" s="6" t="s">
        <v>41</v>
      </c>
      <c r="AH31" s="6" t="s">
        <v>41</v>
      </c>
      <c r="AI31" s="6" t="str">
        <f>HYPERLINK("https://doi.org/10.1515/9783110600834")</f>
        <v>https://doi.org/10.1515/9783110600834</v>
      </c>
      <c r="AK31" s="6" t="s">
        <v>48</v>
      </c>
    </row>
    <row r="32" spans="1:37" s="6" customFormat="1" x14ac:dyDescent="0.3">
      <c r="A32" s="6">
        <v>530045</v>
      </c>
      <c r="B32" s="7">
        <v>9783110551556</v>
      </c>
      <c r="C32" s="7"/>
      <c r="D32" s="7">
        <v>9783110551549</v>
      </c>
      <c r="E32" s="6" t="s">
        <v>36</v>
      </c>
      <c r="F32" s="6" t="s">
        <v>205</v>
      </c>
      <c r="G32" s="6" t="s">
        <v>206</v>
      </c>
      <c r="H32" s="6" t="s">
        <v>207</v>
      </c>
      <c r="J32" s="6">
        <v>1</v>
      </c>
      <c r="K32" s="6" t="s">
        <v>39</v>
      </c>
      <c r="M32" s="6" t="s">
        <v>40</v>
      </c>
      <c r="N32" s="8">
        <v>43746</v>
      </c>
      <c r="O32" s="6">
        <v>2019</v>
      </c>
      <c r="P32" s="6">
        <v>312</v>
      </c>
      <c r="Q32" s="6">
        <v>73</v>
      </c>
      <c r="S32" s="6">
        <v>2417</v>
      </c>
      <c r="T32" s="6" t="s">
        <v>55</v>
      </c>
      <c r="U32" s="6" t="s">
        <v>208</v>
      </c>
      <c r="V32" s="6" t="s">
        <v>208</v>
      </c>
      <c r="W32" s="6" t="s">
        <v>209</v>
      </c>
      <c r="X32" s="6" t="s">
        <v>45</v>
      </c>
      <c r="Y32" s="6" t="s">
        <v>210</v>
      </c>
      <c r="AB32" s="6" t="s">
        <v>211</v>
      </c>
      <c r="AC32" s="6">
        <v>699</v>
      </c>
      <c r="AE32" s="6">
        <v>79.95</v>
      </c>
      <c r="AF32" s="6" t="s">
        <v>41</v>
      </c>
      <c r="AH32" s="6" t="s">
        <v>41</v>
      </c>
      <c r="AI32" s="6" t="str">
        <f>HYPERLINK("https://doi.org/10.1515/9783110551556")</f>
        <v>https://doi.org/10.1515/9783110551556</v>
      </c>
      <c r="AK32" s="6" t="s">
        <v>48</v>
      </c>
    </row>
    <row r="33" spans="1:37" s="6" customFormat="1" x14ac:dyDescent="0.3">
      <c r="A33" s="6">
        <v>562473</v>
      </c>
      <c r="B33" s="7">
        <v>9783748600473</v>
      </c>
      <c r="C33" s="7"/>
      <c r="D33" s="7"/>
      <c r="F33" s="6" t="s">
        <v>212</v>
      </c>
      <c r="G33" s="6" t="s">
        <v>213</v>
      </c>
      <c r="H33" s="6" t="s">
        <v>214</v>
      </c>
      <c r="J33" s="6">
        <v>2</v>
      </c>
      <c r="M33" s="6" t="s">
        <v>65</v>
      </c>
      <c r="N33" s="8">
        <v>43668</v>
      </c>
      <c r="O33" s="6">
        <v>2019</v>
      </c>
      <c r="P33" s="6">
        <v>445</v>
      </c>
      <c r="R33" s="6">
        <v>10</v>
      </c>
      <c r="T33" s="6" t="s">
        <v>55</v>
      </c>
      <c r="U33" s="6" t="s">
        <v>102</v>
      </c>
      <c r="V33" s="6" t="s">
        <v>102</v>
      </c>
      <c r="W33" s="6" t="s">
        <v>67</v>
      </c>
      <c r="Y33" s="6" t="s">
        <v>215</v>
      </c>
      <c r="AC33" s="6">
        <v>199</v>
      </c>
      <c r="AE33" s="7"/>
      <c r="AF33" s="7" t="s">
        <v>41</v>
      </c>
      <c r="AG33" s="7"/>
      <c r="AH33" s="7"/>
      <c r="AI33" s="6" t="str">
        <f>HYPERLINK("https://doi.org/10.1515/9783748600473")</f>
        <v>https://doi.org/10.1515/9783748600473</v>
      </c>
      <c r="AK33" s="6" t="s">
        <v>48</v>
      </c>
    </row>
    <row r="34" spans="1:37" s="6" customFormat="1" x14ac:dyDescent="0.3">
      <c r="A34" s="6">
        <v>522606</v>
      </c>
      <c r="B34" s="7">
        <v>9783110487701</v>
      </c>
      <c r="C34" s="7"/>
      <c r="D34" s="7">
        <v>9783110487770</v>
      </c>
      <c r="E34" s="6" t="s">
        <v>36</v>
      </c>
      <c r="F34" s="6" t="s">
        <v>216</v>
      </c>
      <c r="G34" s="6" t="s">
        <v>217</v>
      </c>
      <c r="H34" s="6" t="s">
        <v>218</v>
      </c>
      <c r="J34" s="6">
        <v>1</v>
      </c>
      <c r="K34" s="6" t="s">
        <v>39</v>
      </c>
      <c r="L34" s="9" t="s">
        <v>219</v>
      </c>
      <c r="M34" s="6" t="s">
        <v>40</v>
      </c>
      <c r="N34" s="8">
        <v>43801</v>
      </c>
      <c r="O34" s="6">
        <v>2020</v>
      </c>
      <c r="P34" s="6">
        <v>277</v>
      </c>
      <c r="Q34" s="6">
        <v>150</v>
      </c>
      <c r="S34" s="6">
        <v>2417</v>
      </c>
      <c r="T34" s="6" t="s">
        <v>55</v>
      </c>
      <c r="U34" s="6" t="s">
        <v>220</v>
      </c>
      <c r="V34" s="6" t="s">
        <v>220</v>
      </c>
      <c r="W34" s="6" t="s">
        <v>221</v>
      </c>
      <c r="X34" s="6" t="s">
        <v>45</v>
      </c>
      <c r="Y34" s="6" t="s">
        <v>222</v>
      </c>
      <c r="AB34" s="6" t="s">
        <v>223</v>
      </c>
      <c r="AC34" s="6">
        <v>699</v>
      </c>
      <c r="AE34" s="6">
        <v>69.95</v>
      </c>
      <c r="AF34" s="6" t="s">
        <v>41</v>
      </c>
      <c r="AH34" s="6" t="s">
        <v>41</v>
      </c>
      <c r="AI34" s="6" t="str">
        <f>HYPERLINK("https://doi.org/10.1515/9783110487701")</f>
        <v>https://doi.org/10.1515/9783110487701</v>
      </c>
      <c r="AK34" s="6" t="s">
        <v>48</v>
      </c>
    </row>
    <row r="35" spans="1:37" s="6" customFormat="1" x14ac:dyDescent="0.3">
      <c r="A35" s="6">
        <v>302038</v>
      </c>
      <c r="B35" s="7">
        <v>9783110315394</v>
      </c>
      <c r="C35" s="7"/>
      <c r="D35" s="7">
        <v>9783110315387</v>
      </c>
      <c r="E35" s="6" t="s">
        <v>36</v>
      </c>
      <c r="F35" s="6" t="s">
        <v>224</v>
      </c>
      <c r="H35" s="6" t="s">
        <v>225</v>
      </c>
      <c r="J35" s="6">
        <v>1</v>
      </c>
      <c r="K35" s="6" t="s">
        <v>39</v>
      </c>
      <c r="L35" s="9" t="s">
        <v>226</v>
      </c>
      <c r="M35" s="6" t="s">
        <v>40</v>
      </c>
      <c r="N35" s="8">
        <v>43199</v>
      </c>
      <c r="O35" s="6">
        <v>2018</v>
      </c>
      <c r="P35" s="6">
        <v>344</v>
      </c>
      <c r="Q35" s="6">
        <v>187</v>
      </c>
      <c r="R35" s="6">
        <v>10</v>
      </c>
      <c r="S35" s="6">
        <v>2417</v>
      </c>
      <c r="T35" s="6" t="s">
        <v>55</v>
      </c>
      <c r="U35" s="6" t="s">
        <v>97</v>
      </c>
      <c r="V35" s="6" t="s">
        <v>97</v>
      </c>
      <c r="W35" s="6" t="s">
        <v>227</v>
      </c>
      <c r="X35" s="6" t="s">
        <v>45</v>
      </c>
      <c r="Y35" s="6" t="s">
        <v>228</v>
      </c>
      <c r="AB35" s="6" t="s">
        <v>229</v>
      </c>
      <c r="AC35" s="6">
        <v>249</v>
      </c>
      <c r="AE35" s="6">
        <v>79.95</v>
      </c>
      <c r="AF35" s="6" t="s">
        <v>41</v>
      </c>
      <c r="AH35" s="6" t="s">
        <v>41</v>
      </c>
      <c r="AI35" s="6" t="str">
        <f>HYPERLINK("https://doi.org/10.1515/9783110315394")</f>
        <v>https://doi.org/10.1515/9783110315394</v>
      </c>
      <c r="AK35" s="6" t="s">
        <v>48</v>
      </c>
    </row>
    <row r="36" spans="1:37" s="6" customFormat="1" x14ac:dyDescent="0.3">
      <c r="A36" s="6">
        <v>561700</v>
      </c>
      <c r="B36" s="7">
        <v>9783748600251</v>
      </c>
      <c r="C36" s="7"/>
      <c r="D36" s="7"/>
      <c r="F36" s="6" t="s">
        <v>230</v>
      </c>
      <c r="G36" s="6" t="s">
        <v>231</v>
      </c>
      <c r="H36" s="6" t="s">
        <v>232</v>
      </c>
      <c r="J36" s="6">
        <v>3</v>
      </c>
      <c r="K36" s="6" t="s">
        <v>233</v>
      </c>
      <c r="M36" s="6" t="s">
        <v>65</v>
      </c>
      <c r="N36" s="8">
        <v>43173</v>
      </c>
      <c r="O36" s="6">
        <v>2018</v>
      </c>
      <c r="P36" s="6">
        <v>828</v>
      </c>
      <c r="R36" s="6">
        <v>10</v>
      </c>
      <c r="T36" s="6" t="s">
        <v>55</v>
      </c>
      <c r="U36" s="6" t="s">
        <v>102</v>
      </c>
      <c r="V36" s="6" t="s">
        <v>102</v>
      </c>
      <c r="W36" s="6" t="s">
        <v>67</v>
      </c>
      <c r="Y36" s="6" t="s">
        <v>234</v>
      </c>
      <c r="AC36" s="6">
        <v>179</v>
      </c>
      <c r="AE36" s="7"/>
      <c r="AF36" s="7" t="s">
        <v>41</v>
      </c>
      <c r="AG36" s="7"/>
      <c r="AH36" s="7"/>
      <c r="AI36" s="6" t="str">
        <f>HYPERLINK("https://doi.org/10.1515/9783748600251")</f>
        <v>https://doi.org/10.1515/9783748600251</v>
      </c>
      <c r="AK36" s="6" t="s">
        <v>48</v>
      </c>
    </row>
    <row r="37" spans="1:37" s="6" customFormat="1" x14ac:dyDescent="0.3">
      <c r="A37" s="6">
        <v>518384</v>
      </c>
      <c r="B37" s="7">
        <v>9783110470734</v>
      </c>
      <c r="C37" s="7">
        <v>9783110469844</v>
      </c>
      <c r="D37" s="7"/>
      <c r="F37" s="6" t="s">
        <v>235</v>
      </c>
      <c r="I37" s="6" t="s">
        <v>236</v>
      </c>
      <c r="J37" s="6">
        <v>1</v>
      </c>
      <c r="K37" s="6" t="s">
        <v>195</v>
      </c>
      <c r="L37" s="9" t="s">
        <v>237</v>
      </c>
      <c r="M37" s="6" t="s">
        <v>40</v>
      </c>
      <c r="N37" s="8">
        <v>43136</v>
      </c>
      <c r="O37" s="6">
        <v>2018</v>
      </c>
      <c r="P37" s="6">
        <v>546</v>
      </c>
      <c r="S37" s="6">
        <v>2417</v>
      </c>
      <c r="T37" s="6" t="s">
        <v>42</v>
      </c>
      <c r="U37" s="6" t="s">
        <v>150</v>
      </c>
      <c r="V37" s="6" t="s">
        <v>150</v>
      </c>
      <c r="W37" s="6" t="s">
        <v>238</v>
      </c>
      <c r="Y37" s="6" t="s">
        <v>239</v>
      </c>
      <c r="Z37" s="6" t="s">
        <v>240</v>
      </c>
      <c r="AA37" s="6" t="s">
        <v>241</v>
      </c>
      <c r="AB37" s="6" t="s">
        <v>242</v>
      </c>
      <c r="AC37" s="6">
        <v>249</v>
      </c>
      <c r="AD37" s="6">
        <v>280</v>
      </c>
      <c r="AE37" s="7"/>
      <c r="AF37" s="7" t="s">
        <v>41</v>
      </c>
      <c r="AG37" s="7" t="s">
        <v>41</v>
      </c>
      <c r="AH37" s="7"/>
      <c r="AI37" s="6" t="str">
        <f>HYPERLINK("https://doi.org/10.1515/9783110470734")</f>
        <v>https://doi.org/10.1515/9783110470734</v>
      </c>
      <c r="AK37" s="6" t="s">
        <v>48</v>
      </c>
    </row>
    <row r="38" spans="1:37" s="6" customFormat="1" x14ac:dyDescent="0.3">
      <c r="A38" s="6">
        <v>525271</v>
      </c>
      <c r="B38" s="7">
        <v>9783110527872</v>
      </c>
      <c r="C38" s="7">
        <v>9783110526912</v>
      </c>
      <c r="D38" s="7"/>
      <c r="F38" s="6" t="s">
        <v>243</v>
      </c>
      <c r="I38" s="6" t="s">
        <v>244</v>
      </c>
      <c r="J38" s="6">
        <v>1</v>
      </c>
      <c r="K38" s="6" t="s">
        <v>195</v>
      </c>
      <c r="L38" s="9" t="s">
        <v>245</v>
      </c>
      <c r="M38" s="6" t="s">
        <v>40</v>
      </c>
      <c r="N38" s="8">
        <v>43479</v>
      </c>
      <c r="O38" s="6">
        <v>2019</v>
      </c>
      <c r="P38" s="6">
        <v>412</v>
      </c>
      <c r="S38" s="6">
        <v>2417</v>
      </c>
      <c r="T38" s="6" t="s">
        <v>42</v>
      </c>
      <c r="U38" s="6" t="s">
        <v>150</v>
      </c>
      <c r="V38" s="6" t="s">
        <v>150</v>
      </c>
      <c r="W38" s="6" t="s">
        <v>246</v>
      </c>
      <c r="Y38" s="6" t="s">
        <v>247</v>
      </c>
      <c r="AA38" s="6" t="s">
        <v>248</v>
      </c>
      <c r="AB38" s="6" t="s">
        <v>249</v>
      </c>
      <c r="AC38" s="6">
        <v>249</v>
      </c>
      <c r="AD38" s="6">
        <v>280</v>
      </c>
      <c r="AE38" s="7"/>
      <c r="AF38" s="7" t="s">
        <v>41</v>
      </c>
      <c r="AG38" s="7" t="s">
        <v>41</v>
      </c>
      <c r="AH38" s="7"/>
      <c r="AI38" s="6" t="str">
        <f>HYPERLINK("https://doi.org/10.1515/9783110527872")</f>
        <v>https://doi.org/10.1515/9783110527872</v>
      </c>
      <c r="AK38" s="6" t="s">
        <v>48</v>
      </c>
    </row>
    <row r="39" spans="1:37" s="6" customFormat="1" x14ac:dyDescent="0.3">
      <c r="A39" s="6">
        <v>557910</v>
      </c>
      <c r="B39" s="7">
        <v>9783110659337</v>
      </c>
      <c r="C39" s="7"/>
      <c r="D39" s="7">
        <v>9783110659290</v>
      </c>
      <c r="E39" s="6" t="s">
        <v>36</v>
      </c>
      <c r="F39" s="6" t="s">
        <v>250</v>
      </c>
      <c r="G39" s="6" t="s">
        <v>251</v>
      </c>
      <c r="H39" s="6" t="s">
        <v>252</v>
      </c>
      <c r="J39" s="6">
        <v>1</v>
      </c>
      <c r="K39" s="6" t="s">
        <v>39</v>
      </c>
      <c r="M39" s="6" t="s">
        <v>40</v>
      </c>
      <c r="N39" s="8">
        <v>44277</v>
      </c>
      <c r="O39" s="6">
        <v>2021</v>
      </c>
      <c r="P39" s="6">
        <v>626</v>
      </c>
      <c r="Q39" s="6">
        <v>100</v>
      </c>
      <c r="S39" s="6">
        <v>2417</v>
      </c>
      <c r="T39" s="6" t="s">
        <v>42</v>
      </c>
      <c r="U39" s="6" t="s">
        <v>43</v>
      </c>
      <c r="V39" s="6" t="s">
        <v>43</v>
      </c>
      <c r="W39" s="6" t="s">
        <v>253</v>
      </c>
      <c r="X39" s="6" t="s">
        <v>45</v>
      </c>
      <c r="Y39" s="6" t="s">
        <v>254</v>
      </c>
      <c r="AB39" s="6" t="s">
        <v>255</v>
      </c>
      <c r="AC39" s="6">
        <v>699</v>
      </c>
      <c r="AE39" s="6">
        <v>89.95</v>
      </c>
      <c r="AF39" s="6" t="s">
        <v>41</v>
      </c>
      <c r="AH39" s="6" t="s">
        <v>41</v>
      </c>
      <c r="AI39" s="6" t="str">
        <f>HYPERLINK("https://doi.org/10.1515/9783110659337")</f>
        <v>https://doi.org/10.1515/9783110659337</v>
      </c>
      <c r="AK39" s="6" t="s">
        <v>48</v>
      </c>
    </row>
    <row r="40" spans="1:37" s="6" customFormat="1" x14ac:dyDescent="0.3">
      <c r="A40" s="6">
        <v>522837</v>
      </c>
      <c r="B40" s="7">
        <v>9783110494471</v>
      </c>
      <c r="C40" s="7"/>
      <c r="D40" s="7">
        <v>9783110494464</v>
      </c>
      <c r="E40" s="6" t="s">
        <v>36</v>
      </c>
      <c r="F40" s="6" t="s">
        <v>256</v>
      </c>
      <c r="H40" s="6" t="s">
        <v>257</v>
      </c>
      <c r="J40" s="6">
        <v>1</v>
      </c>
      <c r="K40" s="6" t="s">
        <v>39</v>
      </c>
      <c r="L40" s="9" t="s">
        <v>258</v>
      </c>
      <c r="M40" s="6" t="s">
        <v>40</v>
      </c>
      <c r="N40" s="8">
        <v>43031</v>
      </c>
      <c r="O40" s="6">
        <v>2017</v>
      </c>
      <c r="P40" s="6">
        <v>146</v>
      </c>
      <c r="Q40" s="6">
        <v>108</v>
      </c>
      <c r="S40" s="6">
        <v>2417</v>
      </c>
      <c r="T40" s="6" t="s">
        <v>55</v>
      </c>
      <c r="U40" s="6" t="s">
        <v>97</v>
      </c>
      <c r="V40" s="6" t="s">
        <v>97</v>
      </c>
      <c r="W40" s="6" t="s">
        <v>259</v>
      </c>
      <c r="X40" s="6" t="s">
        <v>45</v>
      </c>
      <c r="Y40" s="6" t="s">
        <v>260</v>
      </c>
      <c r="AB40" s="6" t="s">
        <v>261</v>
      </c>
      <c r="AC40" s="6">
        <v>249</v>
      </c>
      <c r="AE40" s="6">
        <v>84.95</v>
      </c>
      <c r="AF40" s="6" t="s">
        <v>41</v>
      </c>
      <c r="AH40" s="6" t="s">
        <v>41</v>
      </c>
      <c r="AI40" s="6" t="str">
        <f>HYPERLINK("https://doi.org/10.1515/9783110494471")</f>
        <v>https://doi.org/10.1515/9783110494471</v>
      </c>
      <c r="AK40" s="6" t="s">
        <v>48</v>
      </c>
    </row>
    <row r="41" spans="1:37" s="6" customFormat="1" x14ac:dyDescent="0.3">
      <c r="A41" s="6">
        <v>561755</v>
      </c>
      <c r="B41" s="7">
        <v>9783748600282</v>
      </c>
      <c r="C41" s="7"/>
      <c r="D41" s="7"/>
      <c r="F41" s="6" t="s">
        <v>262</v>
      </c>
      <c r="H41" s="6" t="s">
        <v>263</v>
      </c>
      <c r="J41" s="6">
        <v>1</v>
      </c>
      <c r="K41" s="6" t="s">
        <v>233</v>
      </c>
      <c r="M41" s="6" t="s">
        <v>65</v>
      </c>
      <c r="N41" s="8">
        <v>42479</v>
      </c>
      <c r="O41" s="6">
        <v>2016</v>
      </c>
      <c r="P41" s="6">
        <v>300</v>
      </c>
      <c r="R41" s="6">
        <v>10</v>
      </c>
      <c r="T41" s="6" t="s">
        <v>55</v>
      </c>
      <c r="U41" s="6" t="s">
        <v>102</v>
      </c>
      <c r="V41" s="6" t="s">
        <v>102</v>
      </c>
      <c r="W41" s="6" t="s">
        <v>67</v>
      </c>
      <c r="Y41" s="6" t="s">
        <v>264</v>
      </c>
      <c r="AC41" s="6">
        <v>209</v>
      </c>
      <c r="AE41" s="7"/>
      <c r="AF41" s="7" t="s">
        <v>41</v>
      </c>
      <c r="AG41" s="7"/>
      <c r="AH41" s="7"/>
      <c r="AI41" s="6" t="str">
        <f>HYPERLINK("https://doi.org/10.1515/9783748600282")</f>
        <v>https://doi.org/10.1515/9783748600282</v>
      </c>
      <c r="AK41" s="6" t="s">
        <v>48</v>
      </c>
    </row>
    <row r="42" spans="1:37" s="6" customFormat="1" x14ac:dyDescent="0.3">
      <c r="A42" s="6">
        <v>534369</v>
      </c>
      <c r="B42" s="7">
        <v>9783110566185</v>
      </c>
      <c r="C42" s="7"/>
      <c r="D42" s="7">
        <v>9783110566161</v>
      </c>
      <c r="E42" s="6" t="s">
        <v>36</v>
      </c>
      <c r="F42" s="6" t="s">
        <v>265</v>
      </c>
      <c r="H42" s="6" t="s">
        <v>266</v>
      </c>
      <c r="J42" s="6">
        <v>1</v>
      </c>
      <c r="K42" s="6" t="s">
        <v>39</v>
      </c>
      <c r="M42" s="6" t="s">
        <v>40</v>
      </c>
      <c r="N42" s="8">
        <v>43801</v>
      </c>
      <c r="O42" s="6">
        <v>2020</v>
      </c>
      <c r="P42" s="6">
        <v>236</v>
      </c>
      <c r="Q42" s="6">
        <v>4</v>
      </c>
      <c r="S42" s="6">
        <v>2417</v>
      </c>
      <c r="T42" s="6" t="s">
        <v>42</v>
      </c>
      <c r="U42" s="6" t="s">
        <v>150</v>
      </c>
      <c r="V42" s="6" t="s">
        <v>150</v>
      </c>
      <c r="W42" s="6" t="s">
        <v>267</v>
      </c>
      <c r="X42" s="6" t="s">
        <v>45</v>
      </c>
      <c r="Y42" s="6" t="s">
        <v>268</v>
      </c>
      <c r="AB42" s="6" t="s">
        <v>269</v>
      </c>
      <c r="AC42" s="6">
        <v>699</v>
      </c>
      <c r="AE42" s="6">
        <v>79.95</v>
      </c>
      <c r="AF42" s="6" t="s">
        <v>41</v>
      </c>
      <c r="AH42" s="6" t="s">
        <v>41</v>
      </c>
      <c r="AI42" s="6" t="str">
        <f>HYPERLINK("https://doi.org/10.1515/9783110566185")</f>
        <v>https://doi.org/10.1515/9783110566185</v>
      </c>
      <c r="AK42" s="6" t="s">
        <v>48</v>
      </c>
    </row>
    <row r="43" spans="1:37" s="6" customFormat="1" x14ac:dyDescent="0.3">
      <c r="A43" s="6">
        <v>558082</v>
      </c>
      <c r="B43" s="7">
        <v>9783110660562</v>
      </c>
      <c r="C43" s="7"/>
      <c r="D43" s="7">
        <v>9783110660524</v>
      </c>
      <c r="F43" s="6" t="s">
        <v>270</v>
      </c>
      <c r="H43" s="6" t="s">
        <v>271</v>
      </c>
      <c r="J43" s="6">
        <v>1</v>
      </c>
      <c r="M43" s="6" t="s">
        <v>40</v>
      </c>
      <c r="N43" s="8">
        <v>44214</v>
      </c>
      <c r="O43" s="6">
        <v>2021</v>
      </c>
      <c r="P43" s="6">
        <v>759</v>
      </c>
      <c r="Q43" s="6">
        <v>78</v>
      </c>
      <c r="S43" s="6">
        <v>2417</v>
      </c>
      <c r="T43" s="6" t="s">
        <v>55</v>
      </c>
      <c r="U43" s="6" t="s">
        <v>272</v>
      </c>
      <c r="V43" s="6" t="s">
        <v>272</v>
      </c>
      <c r="W43" s="6" t="s">
        <v>273</v>
      </c>
      <c r="Y43" s="6" t="s">
        <v>274</v>
      </c>
      <c r="AA43" s="6" t="s">
        <v>275</v>
      </c>
      <c r="AB43" s="6" t="s">
        <v>276</v>
      </c>
      <c r="AC43" s="6">
        <v>149</v>
      </c>
      <c r="AE43" s="6">
        <v>114.95</v>
      </c>
      <c r="AF43" s="6" t="s">
        <v>41</v>
      </c>
      <c r="AH43" s="6" t="s">
        <v>41</v>
      </c>
      <c r="AI43" s="6" t="str">
        <f>HYPERLINK("https://doi.org/10.1515/9783110660562")</f>
        <v>https://doi.org/10.1515/9783110660562</v>
      </c>
      <c r="AK43" s="6" t="s">
        <v>48</v>
      </c>
    </row>
    <row r="44" spans="1:37" s="6" customFormat="1" x14ac:dyDescent="0.3">
      <c r="A44" s="6">
        <v>536933</v>
      </c>
      <c r="B44" s="7">
        <v>9783110589757</v>
      </c>
      <c r="C44" s="7">
        <v>9783110588897</v>
      </c>
      <c r="D44" s="7"/>
      <c r="F44" s="6" t="s">
        <v>277</v>
      </c>
      <c r="I44" s="6" t="s">
        <v>194</v>
      </c>
      <c r="J44" s="6">
        <v>1</v>
      </c>
      <c r="K44" s="6" t="s">
        <v>195</v>
      </c>
      <c r="L44" s="9" t="s">
        <v>278</v>
      </c>
      <c r="M44" s="6" t="s">
        <v>40</v>
      </c>
      <c r="N44" s="8">
        <v>43927</v>
      </c>
      <c r="O44" s="6">
        <v>2020</v>
      </c>
      <c r="P44" s="6">
        <v>455</v>
      </c>
      <c r="Q44" s="6">
        <v>150</v>
      </c>
      <c r="S44" s="6">
        <v>2417</v>
      </c>
      <c r="T44" s="6" t="s">
        <v>42</v>
      </c>
      <c r="U44" s="6" t="s">
        <v>150</v>
      </c>
      <c r="V44" s="6" t="s">
        <v>150</v>
      </c>
      <c r="W44" s="6" t="s">
        <v>197</v>
      </c>
      <c r="Y44" s="6" t="s">
        <v>279</v>
      </c>
      <c r="AA44" s="6" t="s">
        <v>280</v>
      </c>
      <c r="AB44" s="6" t="s">
        <v>281</v>
      </c>
      <c r="AC44" s="6">
        <v>249</v>
      </c>
      <c r="AD44" s="6">
        <v>270</v>
      </c>
      <c r="AE44" s="7"/>
      <c r="AF44" s="7" t="s">
        <v>41</v>
      </c>
      <c r="AG44" s="7" t="s">
        <v>41</v>
      </c>
      <c r="AH44" s="7"/>
      <c r="AI44" s="6" t="str">
        <f>HYPERLINK("https://doi.org/10.1515/9783110589757")</f>
        <v>https://doi.org/10.1515/9783110589757</v>
      </c>
      <c r="AK44" s="6" t="s">
        <v>48</v>
      </c>
    </row>
    <row r="45" spans="1:37" s="6" customFormat="1" x14ac:dyDescent="0.3">
      <c r="A45" s="6">
        <v>533927</v>
      </c>
      <c r="B45" s="7">
        <v>9783110559835</v>
      </c>
      <c r="C45" s="7">
        <v>9783110545135</v>
      </c>
      <c r="D45" s="7"/>
      <c r="F45" s="6" t="s">
        <v>282</v>
      </c>
      <c r="I45" s="6" t="s">
        <v>283</v>
      </c>
      <c r="J45" s="6">
        <v>1</v>
      </c>
      <c r="M45" s="6" t="s">
        <v>40</v>
      </c>
      <c r="N45" s="8">
        <v>43850</v>
      </c>
      <c r="O45" s="6">
        <v>2020</v>
      </c>
      <c r="P45" s="6">
        <v>362</v>
      </c>
      <c r="Q45" s="6">
        <v>29</v>
      </c>
      <c r="S45" s="6">
        <v>2417</v>
      </c>
      <c r="T45" s="6" t="s">
        <v>55</v>
      </c>
      <c r="U45" s="6" t="s">
        <v>284</v>
      </c>
      <c r="V45" s="6" t="s">
        <v>284</v>
      </c>
      <c r="W45" s="6" t="s">
        <v>285</v>
      </c>
      <c r="Y45" s="6" t="s">
        <v>286</v>
      </c>
      <c r="AB45" s="6" t="s">
        <v>287</v>
      </c>
      <c r="AC45" s="6">
        <v>139</v>
      </c>
      <c r="AD45" s="6">
        <v>119.95</v>
      </c>
      <c r="AE45" s="7"/>
      <c r="AF45" s="7" t="s">
        <v>41</v>
      </c>
      <c r="AG45" s="7" t="s">
        <v>41</v>
      </c>
      <c r="AH45" s="7"/>
      <c r="AI45" s="6" t="str">
        <f>HYPERLINK("https://doi.org/10.1515/9783110559835")</f>
        <v>https://doi.org/10.1515/9783110559835</v>
      </c>
      <c r="AK45" s="6" t="s">
        <v>48</v>
      </c>
    </row>
    <row r="46" spans="1:37" s="6" customFormat="1" x14ac:dyDescent="0.3">
      <c r="A46" s="6">
        <v>542485</v>
      </c>
      <c r="B46" s="7">
        <v>9783110624571</v>
      </c>
      <c r="C46" s="7"/>
      <c r="D46" s="7">
        <v>9783110624380</v>
      </c>
      <c r="E46" s="6" t="s">
        <v>36</v>
      </c>
      <c r="F46" s="6" t="s">
        <v>288</v>
      </c>
      <c r="H46" s="6" t="s">
        <v>289</v>
      </c>
      <c r="J46" s="6">
        <v>5</v>
      </c>
      <c r="K46" s="6" t="s">
        <v>39</v>
      </c>
      <c r="M46" s="6" t="s">
        <v>40</v>
      </c>
      <c r="N46" s="8">
        <v>43731</v>
      </c>
      <c r="O46" s="6">
        <v>2019</v>
      </c>
      <c r="P46" s="6">
        <v>429</v>
      </c>
      <c r="Q46" s="6">
        <v>170</v>
      </c>
      <c r="S46" s="6">
        <v>2417</v>
      </c>
      <c r="T46" s="6" t="s">
        <v>55</v>
      </c>
      <c r="U46" s="6" t="s">
        <v>272</v>
      </c>
      <c r="V46" s="6" t="s">
        <v>272</v>
      </c>
      <c r="W46" s="6" t="s">
        <v>290</v>
      </c>
      <c r="X46" s="6" t="s">
        <v>45</v>
      </c>
      <c r="Y46" s="6" t="s">
        <v>291</v>
      </c>
      <c r="AB46" s="6" t="s">
        <v>292</v>
      </c>
      <c r="AC46" s="6">
        <v>699</v>
      </c>
      <c r="AE46" s="6">
        <v>74.95</v>
      </c>
      <c r="AF46" s="6" t="s">
        <v>41</v>
      </c>
      <c r="AH46" s="6" t="s">
        <v>41</v>
      </c>
      <c r="AI46" s="6" t="str">
        <f>HYPERLINK("https://doi.org/10.1515/9783110624571")</f>
        <v>https://doi.org/10.1515/9783110624571</v>
      </c>
      <c r="AK46" s="6" t="s">
        <v>48</v>
      </c>
    </row>
    <row r="47" spans="1:37" s="6" customFormat="1" x14ac:dyDescent="0.3">
      <c r="A47" s="6">
        <v>605945</v>
      </c>
      <c r="B47" s="7">
        <v>9783110757088</v>
      </c>
      <c r="C47" s="7">
        <v>9783110756616</v>
      </c>
      <c r="D47" s="7"/>
      <c r="F47" s="6" t="s">
        <v>293</v>
      </c>
      <c r="G47" s="6" t="s">
        <v>294</v>
      </c>
      <c r="H47" s="6" t="s">
        <v>295</v>
      </c>
      <c r="J47" s="6">
        <v>1</v>
      </c>
      <c r="M47" s="6" t="s">
        <v>40</v>
      </c>
      <c r="N47" s="8">
        <v>44494</v>
      </c>
      <c r="O47" s="6">
        <v>2021</v>
      </c>
      <c r="P47" s="6">
        <v>244</v>
      </c>
      <c r="Q47" s="6">
        <v>40</v>
      </c>
      <c r="S47" s="6">
        <v>2417</v>
      </c>
      <c r="T47" s="6" t="s">
        <v>55</v>
      </c>
      <c r="U47" s="6" t="s">
        <v>296</v>
      </c>
      <c r="V47" s="6" t="s">
        <v>296</v>
      </c>
      <c r="W47" s="6" t="s">
        <v>297</v>
      </c>
      <c r="Y47" s="6" t="s">
        <v>298</v>
      </c>
      <c r="AB47" s="6" t="s">
        <v>299</v>
      </c>
      <c r="AC47" s="6">
        <v>149</v>
      </c>
      <c r="AD47" s="6">
        <v>194.95</v>
      </c>
      <c r="AE47" s="7"/>
      <c r="AF47" s="7" t="s">
        <v>41</v>
      </c>
      <c r="AG47" s="7" t="s">
        <v>41</v>
      </c>
      <c r="AH47" s="7"/>
      <c r="AI47" s="6" t="str">
        <f>HYPERLINK("https://doi.org/10.1515/9783110757088")</f>
        <v>https://doi.org/10.1515/9783110757088</v>
      </c>
      <c r="AK47" s="6" t="s">
        <v>48</v>
      </c>
    </row>
    <row r="48" spans="1:37" s="6" customFormat="1" x14ac:dyDescent="0.3">
      <c r="A48" s="6">
        <v>124605</v>
      </c>
      <c r="B48" s="7">
        <v>9783110289169</v>
      </c>
      <c r="C48" s="7"/>
      <c r="D48" s="7"/>
      <c r="E48" s="6" t="s">
        <v>36</v>
      </c>
      <c r="F48" s="6" t="s">
        <v>300</v>
      </c>
      <c r="I48" s="6" t="s">
        <v>301</v>
      </c>
      <c r="J48" s="6">
        <v>1</v>
      </c>
      <c r="K48" s="6" t="s">
        <v>39</v>
      </c>
      <c r="L48" s="9" t="s">
        <v>302</v>
      </c>
      <c r="M48" s="6" t="s">
        <v>40</v>
      </c>
      <c r="N48" s="8">
        <v>41876</v>
      </c>
      <c r="O48" s="6">
        <v>2014</v>
      </c>
      <c r="P48" s="6">
        <v>295</v>
      </c>
      <c r="Q48" s="6">
        <v>200</v>
      </c>
      <c r="R48" s="6">
        <v>10</v>
      </c>
      <c r="S48" s="6">
        <v>2417</v>
      </c>
      <c r="T48" s="6" t="s">
        <v>55</v>
      </c>
      <c r="U48" s="6" t="s">
        <v>97</v>
      </c>
      <c r="V48" s="6" t="s">
        <v>97</v>
      </c>
      <c r="W48" s="6" t="s">
        <v>303</v>
      </c>
      <c r="X48" s="6" t="s">
        <v>45</v>
      </c>
      <c r="Y48" s="6" t="s">
        <v>304</v>
      </c>
      <c r="AA48" s="6" t="s">
        <v>305</v>
      </c>
      <c r="AB48" s="6" t="s">
        <v>306</v>
      </c>
      <c r="AC48" s="6">
        <v>249</v>
      </c>
      <c r="AE48" s="7"/>
      <c r="AF48" s="7" t="s">
        <v>41</v>
      </c>
      <c r="AG48" s="7"/>
      <c r="AH48" s="7"/>
      <c r="AI48" s="6" t="str">
        <f>HYPERLINK("https://doi.org/10.1515/9783110289169")</f>
        <v>https://doi.org/10.1515/9783110289169</v>
      </c>
      <c r="AK48" s="6" t="s">
        <v>48</v>
      </c>
    </row>
    <row r="49" spans="1:37" s="6" customFormat="1" x14ac:dyDescent="0.3">
      <c r="A49" s="6">
        <v>554405</v>
      </c>
      <c r="B49" s="7">
        <v>9783110654813</v>
      </c>
      <c r="C49" s="7"/>
      <c r="D49" s="7">
        <v>9783110653021</v>
      </c>
      <c r="F49" s="6" t="s">
        <v>307</v>
      </c>
      <c r="G49" s="6" t="s">
        <v>308</v>
      </c>
      <c r="I49" s="6" t="s">
        <v>309</v>
      </c>
      <c r="J49" s="6">
        <v>3</v>
      </c>
      <c r="M49" s="6" t="s">
        <v>40</v>
      </c>
      <c r="N49" s="8">
        <v>43956</v>
      </c>
      <c r="O49" s="6">
        <v>2020</v>
      </c>
      <c r="P49" s="6">
        <v>394</v>
      </c>
      <c r="Q49" s="6">
        <v>233</v>
      </c>
      <c r="S49" s="6">
        <v>2417</v>
      </c>
      <c r="T49" s="6" t="s">
        <v>55</v>
      </c>
      <c r="U49" s="6" t="s">
        <v>97</v>
      </c>
      <c r="V49" s="6" t="s">
        <v>97</v>
      </c>
      <c r="W49" s="6" t="s">
        <v>310</v>
      </c>
      <c r="Y49" s="6" t="s">
        <v>311</v>
      </c>
      <c r="AB49" s="6" t="s">
        <v>312</v>
      </c>
      <c r="AC49" s="6">
        <v>149</v>
      </c>
      <c r="AE49" s="6">
        <v>194.95</v>
      </c>
      <c r="AF49" s="6" t="s">
        <v>41</v>
      </c>
      <c r="AH49" s="6" t="s">
        <v>41</v>
      </c>
      <c r="AI49" s="6" t="str">
        <f>HYPERLINK("https://doi.org/10.1515/9783110654813")</f>
        <v>https://doi.org/10.1515/9783110654813</v>
      </c>
      <c r="AK49" s="6" t="s">
        <v>48</v>
      </c>
    </row>
    <row r="50" spans="1:37" s="6" customFormat="1" x14ac:dyDescent="0.3">
      <c r="A50" s="6">
        <v>554566</v>
      </c>
      <c r="B50" s="7">
        <v>9783110660074</v>
      </c>
      <c r="C50" s="7"/>
      <c r="D50" s="7"/>
      <c r="E50" s="6" t="s">
        <v>36</v>
      </c>
      <c r="F50" s="6" t="s">
        <v>313</v>
      </c>
      <c r="I50" s="6" t="s">
        <v>314</v>
      </c>
      <c r="J50" s="6">
        <v>1</v>
      </c>
      <c r="K50" s="6" t="s">
        <v>79</v>
      </c>
      <c r="M50" s="6" t="s">
        <v>40</v>
      </c>
      <c r="N50" s="8">
        <v>44292</v>
      </c>
      <c r="O50" s="6">
        <v>2021</v>
      </c>
      <c r="P50" s="6">
        <v>394</v>
      </c>
      <c r="S50" s="6">
        <v>2417</v>
      </c>
      <c r="T50" s="6" t="s">
        <v>42</v>
      </c>
      <c r="U50" s="6" t="s">
        <v>315</v>
      </c>
      <c r="V50" s="6" t="s">
        <v>315</v>
      </c>
      <c r="W50" s="6" t="s">
        <v>316</v>
      </c>
      <c r="X50" s="6" t="s">
        <v>45</v>
      </c>
      <c r="Y50" s="6" t="s">
        <v>317</v>
      </c>
      <c r="AB50" s="6" t="s">
        <v>318</v>
      </c>
      <c r="AC50" s="6">
        <v>249</v>
      </c>
      <c r="AE50" s="7"/>
      <c r="AF50" s="7" t="s">
        <v>41</v>
      </c>
      <c r="AG50" s="7"/>
      <c r="AH50" s="7"/>
      <c r="AI50" s="6" t="str">
        <f>HYPERLINK("https://doi.org/10.1515/9783110660074")</f>
        <v>https://doi.org/10.1515/9783110660074</v>
      </c>
      <c r="AK50" s="6" t="s">
        <v>48</v>
      </c>
    </row>
    <row r="51" spans="1:37" s="6" customFormat="1" x14ac:dyDescent="0.3">
      <c r="A51" s="6">
        <v>540082</v>
      </c>
      <c r="B51" s="7">
        <v>9783110608403</v>
      </c>
      <c r="C51" s="7"/>
      <c r="D51" s="7">
        <v>9783110608359</v>
      </c>
      <c r="E51" s="6" t="s">
        <v>36</v>
      </c>
      <c r="F51" s="6" t="s">
        <v>319</v>
      </c>
      <c r="G51" s="6" t="s">
        <v>320</v>
      </c>
      <c r="H51" s="6" t="s">
        <v>38</v>
      </c>
      <c r="J51" s="6">
        <v>1</v>
      </c>
      <c r="K51" s="6" t="s">
        <v>39</v>
      </c>
      <c r="M51" s="6" t="s">
        <v>40</v>
      </c>
      <c r="N51" s="8">
        <v>43746</v>
      </c>
      <c r="O51" s="6">
        <v>2019</v>
      </c>
      <c r="P51" s="6">
        <v>166</v>
      </c>
      <c r="Q51" s="6">
        <v>85</v>
      </c>
      <c r="S51" s="6">
        <v>2417</v>
      </c>
      <c r="T51" s="6" t="s">
        <v>55</v>
      </c>
      <c r="U51" s="6" t="s">
        <v>321</v>
      </c>
      <c r="V51" s="6" t="s">
        <v>321</v>
      </c>
      <c r="W51" s="6" t="s">
        <v>322</v>
      </c>
      <c r="X51" s="6" t="s">
        <v>45</v>
      </c>
      <c r="Y51" s="6" t="s">
        <v>323</v>
      </c>
      <c r="AB51" s="6" t="s">
        <v>47</v>
      </c>
      <c r="AC51" s="6">
        <v>699</v>
      </c>
      <c r="AE51" s="6">
        <v>59.95</v>
      </c>
      <c r="AF51" s="6" t="s">
        <v>41</v>
      </c>
      <c r="AH51" s="6" t="s">
        <v>41</v>
      </c>
      <c r="AI51" s="6" t="str">
        <f>HYPERLINK("https://doi.org/10.1515/9783110608403")</f>
        <v>https://doi.org/10.1515/9783110608403</v>
      </c>
      <c r="AK51" s="6" t="s">
        <v>48</v>
      </c>
    </row>
    <row r="52" spans="1:37" s="6" customFormat="1" x14ac:dyDescent="0.3">
      <c r="A52" s="6">
        <v>568797</v>
      </c>
      <c r="B52" s="7">
        <v>9783110672817</v>
      </c>
      <c r="C52" s="7"/>
      <c r="D52" s="7">
        <v>9783110672800</v>
      </c>
      <c r="E52" s="6" t="s">
        <v>36</v>
      </c>
      <c r="F52" s="6" t="s">
        <v>324</v>
      </c>
      <c r="G52" s="6" t="s">
        <v>325</v>
      </c>
      <c r="H52" s="6" t="s">
        <v>326</v>
      </c>
      <c r="J52" s="6">
        <v>1</v>
      </c>
      <c r="K52" s="6" t="s">
        <v>39</v>
      </c>
      <c r="M52" s="6" t="s">
        <v>40</v>
      </c>
      <c r="N52" s="8">
        <v>43941</v>
      </c>
      <c r="O52" s="6">
        <v>2020</v>
      </c>
      <c r="P52" s="6">
        <v>217</v>
      </c>
      <c r="Q52" s="6">
        <v>0</v>
      </c>
      <c r="S52" s="6">
        <v>2417</v>
      </c>
      <c r="T52" s="6" t="s">
        <v>55</v>
      </c>
      <c r="U52" s="6" t="s">
        <v>157</v>
      </c>
      <c r="V52" s="6" t="s">
        <v>157</v>
      </c>
      <c r="W52" s="6" t="s">
        <v>327</v>
      </c>
      <c r="X52" s="6" t="s">
        <v>45</v>
      </c>
      <c r="Y52" s="6" t="s">
        <v>328</v>
      </c>
      <c r="AB52" s="6" t="s">
        <v>329</v>
      </c>
      <c r="AC52" s="6">
        <v>699</v>
      </c>
      <c r="AE52" s="6">
        <v>69.95</v>
      </c>
      <c r="AF52" s="6" t="s">
        <v>41</v>
      </c>
      <c r="AH52" s="6" t="s">
        <v>41</v>
      </c>
      <c r="AI52" s="6" t="str">
        <f>HYPERLINK("https://doi.org/10.1515/9783110672817")</f>
        <v>https://doi.org/10.1515/9783110672817</v>
      </c>
      <c r="AK52" s="6" t="s">
        <v>48</v>
      </c>
    </row>
    <row r="53" spans="1:37" s="6" customFormat="1" x14ac:dyDescent="0.3">
      <c r="A53" s="6">
        <v>34117</v>
      </c>
      <c r="B53" s="7">
        <v>9783110213409</v>
      </c>
      <c r="C53" s="7">
        <v>9783110213393</v>
      </c>
      <c r="D53" s="7">
        <v>9783110481952</v>
      </c>
      <c r="F53" s="6" t="s">
        <v>330</v>
      </c>
      <c r="I53" s="6" t="s">
        <v>331</v>
      </c>
      <c r="J53" s="6">
        <v>1</v>
      </c>
      <c r="K53" s="6" t="s">
        <v>332</v>
      </c>
      <c r="L53" s="9" t="s">
        <v>333</v>
      </c>
      <c r="M53" s="6" t="s">
        <v>40</v>
      </c>
      <c r="N53" s="8">
        <v>40162</v>
      </c>
      <c r="O53" s="6">
        <v>2009</v>
      </c>
      <c r="P53" s="6">
        <v>308</v>
      </c>
      <c r="Q53" s="6">
        <v>269</v>
      </c>
      <c r="R53" s="6">
        <v>10</v>
      </c>
      <c r="S53" s="6">
        <v>2417</v>
      </c>
      <c r="T53" s="6" t="s">
        <v>55</v>
      </c>
      <c r="U53" s="6" t="s">
        <v>334</v>
      </c>
      <c r="V53" s="6" t="s">
        <v>334</v>
      </c>
      <c r="W53" s="6" t="s">
        <v>335</v>
      </c>
      <c r="Y53" s="6" t="s">
        <v>336</v>
      </c>
      <c r="AB53" s="6" t="s">
        <v>337</v>
      </c>
      <c r="AC53" s="6">
        <v>139</v>
      </c>
      <c r="AD53" s="6">
        <v>99.95</v>
      </c>
      <c r="AE53" s="6">
        <v>24.95</v>
      </c>
      <c r="AF53" s="6" t="s">
        <v>41</v>
      </c>
      <c r="AG53" s="6" t="s">
        <v>41</v>
      </c>
      <c r="AH53" s="6" t="s">
        <v>41</v>
      </c>
      <c r="AI53" s="6" t="str">
        <f>HYPERLINK("https://doi.org/10.1515/9783110213409")</f>
        <v>https://doi.org/10.1515/9783110213409</v>
      </c>
      <c r="AK53" s="6" t="s">
        <v>48</v>
      </c>
    </row>
    <row r="54" spans="1:37" s="6" customFormat="1" x14ac:dyDescent="0.3">
      <c r="A54" s="6">
        <v>304234</v>
      </c>
      <c r="B54" s="7">
        <v>9783110330755</v>
      </c>
      <c r="C54" s="7">
        <v>9783110330717</v>
      </c>
      <c r="D54" s="7"/>
      <c r="F54" s="6" t="s">
        <v>338</v>
      </c>
      <c r="G54" s="6" t="s">
        <v>339</v>
      </c>
      <c r="H54" s="6" t="s">
        <v>340</v>
      </c>
      <c r="J54" s="6">
        <v>1</v>
      </c>
      <c r="M54" s="6" t="s">
        <v>40</v>
      </c>
      <c r="N54" s="8">
        <v>44081</v>
      </c>
      <c r="O54" s="6">
        <v>2020</v>
      </c>
      <c r="P54" s="6">
        <v>847</v>
      </c>
      <c r="Q54" s="6">
        <v>81</v>
      </c>
      <c r="S54" s="6">
        <v>2417</v>
      </c>
      <c r="T54" s="6" t="s">
        <v>42</v>
      </c>
      <c r="U54" s="6" t="s">
        <v>150</v>
      </c>
      <c r="V54" s="6" t="s">
        <v>150</v>
      </c>
      <c r="W54" s="6" t="s">
        <v>341</v>
      </c>
      <c r="Y54" s="6" t="s">
        <v>342</v>
      </c>
      <c r="AB54" s="6" t="s">
        <v>343</v>
      </c>
      <c r="AC54" s="6">
        <v>139</v>
      </c>
      <c r="AD54" s="6">
        <v>220</v>
      </c>
      <c r="AE54" s="7"/>
      <c r="AF54" s="7" t="s">
        <v>41</v>
      </c>
      <c r="AG54" s="7" t="s">
        <v>41</v>
      </c>
      <c r="AH54" s="7"/>
      <c r="AI54" s="6" t="str">
        <f>HYPERLINK("https://doi.org/10.1515/9783110330755")</f>
        <v>https://doi.org/10.1515/9783110330755</v>
      </c>
      <c r="AK54" s="6" t="s">
        <v>48</v>
      </c>
    </row>
    <row r="55" spans="1:37" s="6" customFormat="1" x14ac:dyDescent="0.3">
      <c r="A55" s="6">
        <v>572136</v>
      </c>
      <c r="B55" s="7">
        <v>9783110685701</v>
      </c>
      <c r="C55" s="7">
        <v>9783110685565</v>
      </c>
      <c r="D55" s="7"/>
      <c r="F55" s="6" t="s">
        <v>344</v>
      </c>
      <c r="I55" s="6" t="s">
        <v>345</v>
      </c>
      <c r="J55" s="6">
        <v>1</v>
      </c>
      <c r="K55" s="6" t="s">
        <v>195</v>
      </c>
      <c r="M55" s="6" t="s">
        <v>40</v>
      </c>
      <c r="N55" s="8">
        <v>44263</v>
      </c>
      <c r="O55" s="6">
        <v>2021</v>
      </c>
      <c r="P55" s="6">
        <v>503</v>
      </c>
      <c r="Q55" s="6">
        <v>63</v>
      </c>
      <c r="S55" s="6">
        <v>2417</v>
      </c>
      <c r="T55" s="6" t="s">
        <v>42</v>
      </c>
      <c r="U55" s="6" t="s">
        <v>150</v>
      </c>
      <c r="V55" s="6" t="s">
        <v>150</v>
      </c>
      <c r="W55" s="6" t="s">
        <v>346</v>
      </c>
      <c r="Y55" s="6" t="s">
        <v>347</v>
      </c>
      <c r="AB55" s="6" t="s">
        <v>348</v>
      </c>
      <c r="AC55" s="6">
        <v>249</v>
      </c>
      <c r="AD55" s="6">
        <v>260</v>
      </c>
      <c r="AE55" s="7"/>
      <c r="AF55" s="7" t="s">
        <v>41</v>
      </c>
      <c r="AG55" s="7" t="s">
        <v>41</v>
      </c>
      <c r="AH55" s="7"/>
      <c r="AI55" s="6" t="str">
        <f>HYPERLINK("https://doi.org/10.1515/9783110685701")</f>
        <v>https://doi.org/10.1515/9783110685701</v>
      </c>
      <c r="AK55" s="6" t="s">
        <v>48</v>
      </c>
    </row>
    <row r="56" spans="1:37" s="6" customFormat="1" x14ac:dyDescent="0.3">
      <c r="A56" s="6">
        <v>575939</v>
      </c>
      <c r="B56" s="7">
        <v>9783110693690</v>
      </c>
      <c r="C56" s="7"/>
      <c r="D56" s="7">
        <v>9783110693614</v>
      </c>
      <c r="E56" s="6" t="s">
        <v>36</v>
      </c>
      <c r="F56" s="6" t="s">
        <v>349</v>
      </c>
      <c r="I56" s="6" t="s">
        <v>350</v>
      </c>
      <c r="J56" s="6">
        <v>2</v>
      </c>
      <c r="K56" s="6" t="s">
        <v>39</v>
      </c>
      <c r="M56" s="6" t="s">
        <v>40</v>
      </c>
      <c r="N56" s="8">
        <v>44480</v>
      </c>
      <c r="O56" s="6">
        <v>2021</v>
      </c>
      <c r="P56" s="6">
        <v>360</v>
      </c>
      <c r="Q56" s="6">
        <v>100</v>
      </c>
      <c r="S56" s="6">
        <v>2417</v>
      </c>
      <c r="T56" s="6" t="s">
        <v>55</v>
      </c>
      <c r="U56" s="6" t="s">
        <v>97</v>
      </c>
      <c r="V56" s="6" t="s">
        <v>97</v>
      </c>
      <c r="W56" s="6" t="s">
        <v>303</v>
      </c>
      <c r="X56" s="6" t="s">
        <v>45</v>
      </c>
      <c r="Y56" s="6" t="s">
        <v>351</v>
      </c>
      <c r="AA56" s="6" t="s">
        <v>352</v>
      </c>
      <c r="AB56" s="6" t="s">
        <v>353</v>
      </c>
      <c r="AC56" s="6">
        <v>699</v>
      </c>
      <c r="AE56" s="6">
        <v>79.95</v>
      </c>
      <c r="AF56" s="6" t="s">
        <v>41</v>
      </c>
      <c r="AH56" s="6" t="s">
        <v>41</v>
      </c>
      <c r="AI56" s="6" t="str">
        <f>HYPERLINK("https://doi.org/10.1515/9783110693690")</f>
        <v>https://doi.org/10.1515/9783110693690</v>
      </c>
      <c r="AK56" s="6" t="s">
        <v>48</v>
      </c>
    </row>
    <row r="57" spans="1:37" s="6" customFormat="1" x14ac:dyDescent="0.3">
      <c r="A57" s="6">
        <v>535015</v>
      </c>
      <c r="B57" s="7">
        <v>9783110578065</v>
      </c>
      <c r="C57" s="7"/>
      <c r="D57" s="7">
        <v>9783110578058</v>
      </c>
      <c r="E57" s="6" t="s">
        <v>36</v>
      </c>
      <c r="F57" s="6" t="s">
        <v>354</v>
      </c>
      <c r="G57" s="6" t="s">
        <v>355</v>
      </c>
      <c r="H57" s="6" t="s">
        <v>356</v>
      </c>
      <c r="J57" s="6">
        <v>1</v>
      </c>
      <c r="K57" s="6" t="s">
        <v>79</v>
      </c>
      <c r="M57" s="6" t="s">
        <v>40</v>
      </c>
      <c r="N57" s="8">
        <v>43885</v>
      </c>
      <c r="O57" s="6">
        <v>2020</v>
      </c>
      <c r="P57" s="6">
        <v>723</v>
      </c>
      <c r="Q57" s="6">
        <v>100</v>
      </c>
      <c r="S57" s="6">
        <v>2417</v>
      </c>
      <c r="T57" s="6" t="s">
        <v>42</v>
      </c>
      <c r="U57" s="6" t="s">
        <v>80</v>
      </c>
      <c r="V57" s="6" t="s">
        <v>80</v>
      </c>
      <c r="W57" s="6" t="s">
        <v>357</v>
      </c>
      <c r="X57" s="6" t="s">
        <v>45</v>
      </c>
      <c r="Y57" s="6" t="s">
        <v>358</v>
      </c>
      <c r="AB57" s="6" t="s">
        <v>359</v>
      </c>
      <c r="AC57" s="6">
        <v>699</v>
      </c>
      <c r="AE57" s="6">
        <v>99.95</v>
      </c>
      <c r="AF57" s="6" t="s">
        <v>41</v>
      </c>
      <c r="AH57" s="6" t="s">
        <v>41</v>
      </c>
      <c r="AI57" s="6" t="str">
        <f>HYPERLINK("https://doi.org/10.1515/9783110578065")</f>
        <v>https://doi.org/10.1515/9783110578065</v>
      </c>
      <c r="AK57" s="6" t="s">
        <v>48</v>
      </c>
    </row>
    <row r="58" spans="1:37" s="6" customFormat="1" x14ac:dyDescent="0.3">
      <c r="A58" s="6">
        <v>580753</v>
      </c>
      <c r="B58" s="7">
        <v>9780520960473</v>
      </c>
      <c r="C58" s="7"/>
      <c r="D58" s="7"/>
      <c r="F58" s="6" t="s">
        <v>360</v>
      </c>
      <c r="I58" s="6" t="s">
        <v>361</v>
      </c>
      <c r="J58" s="6">
        <v>1</v>
      </c>
      <c r="M58" s="6" t="s">
        <v>362</v>
      </c>
      <c r="N58" s="8">
        <v>43949</v>
      </c>
      <c r="O58" s="6">
        <v>2020</v>
      </c>
      <c r="P58" s="6">
        <v>336</v>
      </c>
      <c r="R58" s="6">
        <v>10</v>
      </c>
      <c r="T58" s="6" t="s">
        <v>55</v>
      </c>
      <c r="U58" s="6" t="s">
        <v>56</v>
      </c>
      <c r="V58" s="6" t="s">
        <v>56</v>
      </c>
      <c r="W58" s="6" t="s">
        <v>363</v>
      </c>
      <c r="Y58" s="6" t="s">
        <v>364</v>
      </c>
      <c r="Z58" s="6" t="s">
        <v>365</v>
      </c>
      <c r="AB58" s="6" t="s">
        <v>366</v>
      </c>
      <c r="AC58" s="6">
        <v>373.95</v>
      </c>
      <c r="AE58" s="7"/>
      <c r="AF58" s="7" t="s">
        <v>41</v>
      </c>
      <c r="AG58" s="7"/>
      <c r="AH58" s="7"/>
      <c r="AI58" s="6" t="str">
        <f>HYPERLINK("https://doi.org/10.1525/9780520960473")</f>
        <v>https://doi.org/10.1525/9780520960473</v>
      </c>
      <c r="AK58" s="6" t="s">
        <v>48</v>
      </c>
    </row>
    <row r="59" spans="1:37" s="6" customFormat="1" x14ac:dyDescent="0.3">
      <c r="A59" s="6">
        <v>35051</v>
      </c>
      <c r="B59" s="7">
        <v>9783110221862</v>
      </c>
      <c r="C59" s="7"/>
      <c r="D59" s="7">
        <v>9783110221855</v>
      </c>
      <c r="E59" s="6" t="s">
        <v>36</v>
      </c>
      <c r="F59" s="6" t="s">
        <v>367</v>
      </c>
      <c r="I59" s="6" t="s">
        <v>368</v>
      </c>
      <c r="J59" s="6">
        <v>1</v>
      </c>
      <c r="K59" s="6" t="s">
        <v>39</v>
      </c>
      <c r="L59" s="9" t="s">
        <v>369</v>
      </c>
      <c r="M59" s="6" t="s">
        <v>40</v>
      </c>
      <c r="N59" s="8">
        <v>42590</v>
      </c>
      <c r="O59" s="6">
        <v>2016</v>
      </c>
      <c r="P59" s="6">
        <v>581</v>
      </c>
      <c r="Q59" s="6">
        <v>30</v>
      </c>
      <c r="R59" s="6">
        <v>10</v>
      </c>
      <c r="S59" s="6">
        <v>1724</v>
      </c>
      <c r="T59" s="6" t="s">
        <v>42</v>
      </c>
      <c r="U59" s="6" t="s">
        <v>370</v>
      </c>
      <c r="V59" s="6" t="s">
        <v>370</v>
      </c>
      <c r="W59" s="6" t="s">
        <v>371</v>
      </c>
      <c r="X59" s="6" t="s">
        <v>45</v>
      </c>
      <c r="Y59" s="6" t="s">
        <v>372</v>
      </c>
      <c r="Z59" s="6" t="s">
        <v>373</v>
      </c>
      <c r="AB59" s="6" t="s">
        <v>374</v>
      </c>
      <c r="AC59" s="6">
        <v>249</v>
      </c>
      <c r="AE59" s="6">
        <v>104.95</v>
      </c>
      <c r="AF59" s="6" t="s">
        <v>41</v>
      </c>
      <c r="AH59" s="6" t="s">
        <v>41</v>
      </c>
      <c r="AI59" s="6" t="str">
        <f>HYPERLINK("https://doi.org/10.1515/9783110221862")</f>
        <v>https://doi.org/10.1515/9783110221862</v>
      </c>
      <c r="AK59" s="6" t="s">
        <v>48</v>
      </c>
    </row>
    <row r="60" spans="1:37" s="6" customFormat="1" x14ac:dyDescent="0.3">
      <c r="A60" s="6">
        <v>540834</v>
      </c>
      <c r="B60" s="7">
        <v>9783110614435</v>
      </c>
      <c r="C60" s="7"/>
      <c r="D60" s="7">
        <v>9783110614428</v>
      </c>
      <c r="E60" s="6" t="s">
        <v>36</v>
      </c>
      <c r="F60" s="6" t="s">
        <v>375</v>
      </c>
      <c r="H60" s="6" t="s">
        <v>376</v>
      </c>
      <c r="J60" s="6">
        <v>2</v>
      </c>
      <c r="K60" s="6" t="s">
        <v>39</v>
      </c>
      <c r="M60" s="6" t="s">
        <v>40</v>
      </c>
      <c r="N60" s="8">
        <v>43871</v>
      </c>
      <c r="O60" s="6">
        <v>2020</v>
      </c>
      <c r="P60" s="6">
        <v>414</v>
      </c>
      <c r="Q60" s="6">
        <v>50</v>
      </c>
      <c r="S60" s="6">
        <v>2417</v>
      </c>
      <c r="T60" s="6" t="s">
        <v>55</v>
      </c>
      <c r="U60" s="6" t="s">
        <v>377</v>
      </c>
      <c r="V60" s="6" t="s">
        <v>377</v>
      </c>
      <c r="W60" s="6" t="s">
        <v>378</v>
      </c>
      <c r="X60" s="6" t="s">
        <v>45</v>
      </c>
      <c r="Y60" s="6" t="s">
        <v>379</v>
      </c>
      <c r="AB60" s="6" t="s">
        <v>380</v>
      </c>
      <c r="AC60" s="6">
        <v>699</v>
      </c>
      <c r="AE60" s="6">
        <v>84.95</v>
      </c>
      <c r="AF60" s="6" t="s">
        <v>41</v>
      </c>
      <c r="AH60" s="6" t="s">
        <v>41</v>
      </c>
      <c r="AI60" s="6" t="str">
        <f>HYPERLINK("https://doi.org/10.1515/9783110614435")</f>
        <v>https://doi.org/10.1515/9783110614435</v>
      </c>
      <c r="AK60" s="6" t="s">
        <v>48</v>
      </c>
    </row>
    <row r="61" spans="1:37" s="6" customFormat="1" x14ac:dyDescent="0.3">
      <c r="A61" s="6">
        <v>591776</v>
      </c>
      <c r="B61" s="7">
        <v>9783110716979</v>
      </c>
      <c r="C61" s="7"/>
      <c r="D61" s="7">
        <v>9783110716917</v>
      </c>
      <c r="E61" s="6" t="s">
        <v>36</v>
      </c>
      <c r="F61" s="6" t="s">
        <v>381</v>
      </c>
      <c r="G61" s="6" t="s">
        <v>382</v>
      </c>
      <c r="I61" s="6" t="s">
        <v>383</v>
      </c>
      <c r="J61" s="6">
        <v>1</v>
      </c>
      <c r="K61" s="6" t="s">
        <v>79</v>
      </c>
      <c r="M61" s="6" t="s">
        <v>40</v>
      </c>
      <c r="N61" s="8">
        <v>44480</v>
      </c>
      <c r="O61" s="6">
        <v>2021</v>
      </c>
      <c r="P61" s="6">
        <v>310</v>
      </c>
      <c r="Q61" s="6">
        <v>3</v>
      </c>
      <c r="S61" s="6">
        <v>2417</v>
      </c>
      <c r="T61" s="6" t="s">
        <v>55</v>
      </c>
      <c r="U61" s="6" t="s">
        <v>128</v>
      </c>
      <c r="V61" s="6" t="s">
        <v>128</v>
      </c>
      <c r="W61" s="6" t="s">
        <v>384</v>
      </c>
      <c r="X61" s="6" t="s">
        <v>45</v>
      </c>
      <c r="Y61" s="6" t="s">
        <v>385</v>
      </c>
      <c r="AB61" s="6" t="s">
        <v>386</v>
      </c>
      <c r="AC61" s="6">
        <v>249</v>
      </c>
      <c r="AE61" s="6">
        <v>94.95</v>
      </c>
      <c r="AF61" s="6" t="s">
        <v>41</v>
      </c>
      <c r="AH61" s="6" t="s">
        <v>41</v>
      </c>
      <c r="AI61" s="6" t="str">
        <f>HYPERLINK("https://doi.org/10.1515/9783110716979")</f>
        <v>https://doi.org/10.1515/9783110716979</v>
      </c>
      <c r="AK61" s="6" t="s">
        <v>48</v>
      </c>
    </row>
    <row r="62" spans="1:37" s="6" customFormat="1" x14ac:dyDescent="0.3">
      <c r="A62" s="6">
        <v>10130</v>
      </c>
      <c r="B62" s="7">
        <v>9783110839654</v>
      </c>
      <c r="C62" s="7">
        <v>9783110084818</v>
      </c>
      <c r="D62" s="7"/>
      <c r="F62" s="6" t="s">
        <v>387</v>
      </c>
      <c r="G62" s="6" t="s">
        <v>388</v>
      </c>
      <c r="I62" s="6" t="s">
        <v>389</v>
      </c>
      <c r="J62" s="6">
        <v>1</v>
      </c>
      <c r="M62" s="6" t="s">
        <v>40</v>
      </c>
      <c r="N62" s="8">
        <v>40757</v>
      </c>
      <c r="O62" s="6">
        <v>1983</v>
      </c>
      <c r="P62" s="6">
        <v>613</v>
      </c>
      <c r="R62" s="6">
        <v>10</v>
      </c>
      <c r="S62" s="6">
        <v>2320</v>
      </c>
      <c r="T62" s="6" t="s">
        <v>55</v>
      </c>
      <c r="U62" s="6" t="s">
        <v>334</v>
      </c>
      <c r="V62" s="6" t="s">
        <v>334</v>
      </c>
      <c r="W62" s="6" t="s">
        <v>390</v>
      </c>
      <c r="AC62" s="6">
        <v>159</v>
      </c>
      <c r="AD62" s="6">
        <v>179.95</v>
      </c>
      <c r="AE62" s="7"/>
      <c r="AF62" s="7" t="s">
        <v>41</v>
      </c>
      <c r="AG62" s="7" t="s">
        <v>41</v>
      </c>
      <c r="AH62" s="7"/>
      <c r="AI62" s="6" t="str">
        <f>HYPERLINK("https://doi.org/10.1515/9783110839654")</f>
        <v>https://doi.org/10.1515/9783110839654</v>
      </c>
      <c r="AK62" s="6" t="s">
        <v>48</v>
      </c>
    </row>
    <row r="63" spans="1:37" s="6" customFormat="1" x14ac:dyDescent="0.3">
      <c r="A63" s="6">
        <v>552531</v>
      </c>
      <c r="B63" s="7">
        <v>9783110649758</v>
      </c>
      <c r="C63" s="7"/>
      <c r="D63" s="7">
        <v>9783110649741</v>
      </c>
      <c r="E63" s="6" t="s">
        <v>36</v>
      </c>
      <c r="F63" s="6" t="s">
        <v>391</v>
      </c>
      <c r="G63" s="6" t="s">
        <v>392</v>
      </c>
      <c r="H63" s="6" t="s">
        <v>393</v>
      </c>
      <c r="J63" s="6">
        <v>1</v>
      </c>
      <c r="K63" s="6" t="s">
        <v>79</v>
      </c>
      <c r="M63" s="6" t="s">
        <v>40</v>
      </c>
      <c r="N63" s="8">
        <v>44613</v>
      </c>
      <c r="O63" s="6">
        <v>2022</v>
      </c>
      <c r="P63" s="6">
        <v>386</v>
      </c>
      <c r="Q63" s="6">
        <v>50</v>
      </c>
      <c r="S63" s="6">
        <v>2417</v>
      </c>
      <c r="T63" s="6" t="s">
        <v>42</v>
      </c>
      <c r="U63" s="6" t="s">
        <v>103</v>
      </c>
      <c r="V63" s="6" t="s">
        <v>103</v>
      </c>
      <c r="W63" s="6" t="s">
        <v>394</v>
      </c>
      <c r="X63" s="6" t="s">
        <v>45</v>
      </c>
      <c r="Y63" s="6" t="s">
        <v>395</v>
      </c>
      <c r="AB63" s="6" t="s">
        <v>396</v>
      </c>
      <c r="AC63" s="6">
        <v>249</v>
      </c>
      <c r="AE63" s="6">
        <v>89.95</v>
      </c>
      <c r="AF63" s="6" t="s">
        <v>41</v>
      </c>
      <c r="AH63" s="6" t="s">
        <v>41</v>
      </c>
      <c r="AI63" s="6" t="str">
        <f>HYPERLINK("https://doi.org/10.1515/9783110649758")</f>
        <v>https://doi.org/10.1515/9783110649758</v>
      </c>
      <c r="AK63" s="6" t="s">
        <v>48</v>
      </c>
    </row>
    <row r="64" spans="1:37" s="6" customFormat="1" x14ac:dyDescent="0.3">
      <c r="A64" s="6">
        <v>561084</v>
      </c>
      <c r="B64" s="7">
        <v>9783110666762</v>
      </c>
      <c r="C64" s="7"/>
      <c r="D64" s="7">
        <v>9783110666755</v>
      </c>
      <c r="E64" s="6" t="s">
        <v>36</v>
      </c>
      <c r="F64" s="6" t="s">
        <v>397</v>
      </c>
      <c r="H64" s="6" t="s">
        <v>398</v>
      </c>
      <c r="J64" s="6">
        <v>1</v>
      </c>
      <c r="K64" s="6" t="s">
        <v>39</v>
      </c>
      <c r="M64" s="6" t="s">
        <v>40</v>
      </c>
      <c r="N64" s="8">
        <v>44277</v>
      </c>
      <c r="O64" s="6">
        <v>2021</v>
      </c>
      <c r="P64" s="6">
        <v>292</v>
      </c>
      <c r="Q64" s="6">
        <v>100</v>
      </c>
      <c r="S64" s="6">
        <v>2417</v>
      </c>
      <c r="T64" s="6" t="s">
        <v>55</v>
      </c>
      <c r="U64" s="6" t="s">
        <v>157</v>
      </c>
      <c r="V64" s="6" t="s">
        <v>157</v>
      </c>
      <c r="W64" s="6" t="s">
        <v>399</v>
      </c>
      <c r="X64" s="6" t="s">
        <v>45</v>
      </c>
      <c r="Y64" s="6" t="s">
        <v>400</v>
      </c>
      <c r="AB64" s="6" t="s">
        <v>401</v>
      </c>
      <c r="AC64" s="6">
        <v>699</v>
      </c>
      <c r="AE64" s="6">
        <v>94.95</v>
      </c>
      <c r="AF64" s="6" t="s">
        <v>41</v>
      </c>
      <c r="AH64" s="6" t="s">
        <v>41</v>
      </c>
      <c r="AI64" s="6" t="str">
        <f>HYPERLINK("https://doi.org/10.1515/9783110666762")</f>
        <v>https://doi.org/10.1515/9783110666762</v>
      </c>
      <c r="AK64" s="6" t="s">
        <v>48</v>
      </c>
    </row>
    <row r="65" spans="1:37" s="6" customFormat="1" x14ac:dyDescent="0.3">
      <c r="A65" s="6">
        <v>542066</v>
      </c>
      <c r="B65" s="7">
        <v>9783110625738</v>
      </c>
      <c r="C65" s="7">
        <v>9783110622928</v>
      </c>
      <c r="D65" s="7"/>
      <c r="F65" s="6" t="s">
        <v>402</v>
      </c>
      <c r="I65" s="6" t="s">
        <v>403</v>
      </c>
      <c r="J65" s="6">
        <v>2</v>
      </c>
      <c r="M65" s="6" t="s">
        <v>40</v>
      </c>
      <c r="N65" s="8">
        <v>44181</v>
      </c>
      <c r="O65" s="6">
        <v>2021</v>
      </c>
      <c r="P65" s="6">
        <v>661</v>
      </c>
      <c r="Q65" s="6">
        <v>13</v>
      </c>
      <c r="S65" s="6">
        <v>2417</v>
      </c>
      <c r="T65" s="6" t="s">
        <v>55</v>
      </c>
      <c r="U65" s="6" t="s">
        <v>321</v>
      </c>
      <c r="V65" s="6" t="s">
        <v>321</v>
      </c>
      <c r="W65" s="6" t="s">
        <v>404</v>
      </c>
      <c r="Y65" s="6" t="s">
        <v>405</v>
      </c>
      <c r="AA65" s="6" t="s">
        <v>406</v>
      </c>
      <c r="AB65" s="6" t="s">
        <v>407</v>
      </c>
      <c r="AC65" s="6">
        <v>139</v>
      </c>
      <c r="AD65" s="6">
        <v>179.95</v>
      </c>
      <c r="AE65" s="7"/>
      <c r="AF65" s="7" t="s">
        <v>41</v>
      </c>
      <c r="AG65" s="7" t="s">
        <v>41</v>
      </c>
      <c r="AH65" s="7"/>
      <c r="AI65" s="6" t="str">
        <f>HYPERLINK("https://doi.org/10.1515/9783110625738")</f>
        <v>https://doi.org/10.1515/9783110625738</v>
      </c>
      <c r="AK65" s="6" t="s">
        <v>48</v>
      </c>
    </row>
    <row r="66" spans="1:37" s="6" customFormat="1" x14ac:dyDescent="0.3">
      <c r="A66" s="6">
        <v>508775</v>
      </c>
      <c r="B66" s="7">
        <v>9781400853335</v>
      </c>
      <c r="C66" s="7"/>
      <c r="D66" s="7"/>
      <c r="F66" s="6" t="s">
        <v>408</v>
      </c>
      <c r="H66" s="6" t="s">
        <v>409</v>
      </c>
      <c r="J66" s="6">
        <v>1</v>
      </c>
      <c r="K66" s="6" t="s">
        <v>410</v>
      </c>
      <c r="L66" s="9" t="s">
        <v>411</v>
      </c>
      <c r="M66" s="6" t="s">
        <v>412</v>
      </c>
      <c r="N66" s="8">
        <v>41834</v>
      </c>
      <c r="O66" s="6">
        <v>1984</v>
      </c>
      <c r="P66" s="6">
        <v>242</v>
      </c>
      <c r="R66" s="6">
        <v>10</v>
      </c>
      <c r="T66" s="6" t="s">
        <v>42</v>
      </c>
      <c r="U66" s="6" t="s">
        <v>370</v>
      </c>
      <c r="V66" s="6" t="s">
        <v>370</v>
      </c>
      <c r="W66" s="6" t="s">
        <v>413</v>
      </c>
      <c r="Y66" s="6" t="s">
        <v>414</v>
      </c>
      <c r="AC66" s="6">
        <v>200</v>
      </c>
      <c r="AE66" s="7"/>
      <c r="AF66" s="7" t="s">
        <v>41</v>
      </c>
      <c r="AG66" s="7"/>
      <c r="AH66" s="7"/>
      <c r="AI66" s="6" t="str">
        <f>HYPERLINK("https://doi.org/10.1515/9781400853335")</f>
        <v>https://doi.org/10.1515/9781400853335</v>
      </c>
      <c r="AK66" s="6" t="s">
        <v>48</v>
      </c>
    </row>
    <row r="67" spans="1:37" s="6" customFormat="1" x14ac:dyDescent="0.3">
      <c r="A67" s="6">
        <v>540110</v>
      </c>
      <c r="B67" s="7">
        <v>9783110609295</v>
      </c>
      <c r="C67" s="7"/>
      <c r="D67" s="7">
        <v>9783110609271</v>
      </c>
      <c r="E67" s="6" t="s">
        <v>36</v>
      </c>
      <c r="F67" s="6" t="s">
        <v>415</v>
      </c>
      <c r="H67" s="6" t="s">
        <v>416</v>
      </c>
      <c r="J67" s="6">
        <v>1</v>
      </c>
      <c r="K67" s="6" t="s">
        <v>39</v>
      </c>
      <c r="M67" s="6" t="s">
        <v>40</v>
      </c>
      <c r="N67" s="8">
        <v>44053</v>
      </c>
      <c r="O67" s="6">
        <v>2020</v>
      </c>
      <c r="P67" s="6">
        <v>353</v>
      </c>
      <c r="Q67" s="6">
        <v>123</v>
      </c>
      <c r="S67" s="6">
        <v>2417</v>
      </c>
      <c r="T67" s="6" t="s">
        <v>42</v>
      </c>
      <c r="U67" s="6" t="s">
        <v>150</v>
      </c>
      <c r="V67" s="6" t="s">
        <v>150</v>
      </c>
      <c r="W67" s="6" t="s">
        <v>417</v>
      </c>
      <c r="X67" s="6" t="s">
        <v>45</v>
      </c>
      <c r="Y67" s="6" t="s">
        <v>418</v>
      </c>
      <c r="AB67" s="6" t="s">
        <v>419</v>
      </c>
      <c r="AC67" s="6">
        <v>699</v>
      </c>
      <c r="AE67" s="6">
        <v>89.95</v>
      </c>
      <c r="AF67" s="6" t="s">
        <v>41</v>
      </c>
      <c r="AH67" s="6" t="s">
        <v>41</v>
      </c>
      <c r="AI67" s="6" t="str">
        <f>HYPERLINK("https://doi.org/10.1515/9783110609295")</f>
        <v>https://doi.org/10.1515/9783110609295</v>
      </c>
      <c r="AK67" s="6" t="s">
        <v>48</v>
      </c>
    </row>
    <row r="68" spans="1:37" s="6" customFormat="1" x14ac:dyDescent="0.3">
      <c r="A68" s="6">
        <v>516858</v>
      </c>
      <c r="B68" s="7">
        <v>9783110452389</v>
      </c>
      <c r="C68" s="7"/>
      <c r="D68" s="7">
        <v>9783110452365</v>
      </c>
      <c r="E68" s="6" t="s">
        <v>36</v>
      </c>
      <c r="F68" s="6" t="s">
        <v>420</v>
      </c>
      <c r="G68" s="6" t="s">
        <v>421</v>
      </c>
      <c r="H68" s="6" t="s">
        <v>163</v>
      </c>
      <c r="J68" s="6">
        <v>1</v>
      </c>
      <c r="K68" s="6" t="s">
        <v>39</v>
      </c>
      <c r="L68" s="9" t="s">
        <v>422</v>
      </c>
      <c r="M68" s="6" t="s">
        <v>40</v>
      </c>
      <c r="N68" s="8">
        <v>42625</v>
      </c>
      <c r="O68" s="6">
        <v>2016</v>
      </c>
      <c r="P68" s="6">
        <v>290</v>
      </c>
      <c r="Q68" s="6">
        <v>30</v>
      </c>
      <c r="S68" s="6">
        <v>2417</v>
      </c>
      <c r="T68" s="6" t="s">
        <v>55</v>
      </c>
      <c r="U68" s="6" t="s">
        <v>423</v>
      </c>
      <c r="V68" s="6" t="s">
        <v>423</v>
      </c>
      <c r="W68" s="6" t="s">
        <v>424</v>
      </c>
      <c r="X68" s="6" t="s">
        <v>45</v>
      </c>
      <c r="Y68" s="6" t="s">
        <v>425</v>
      </c>
      <c r="AB68" s="6" t="s">
        <v>168</v>
      </c>
      <c r="AC68" s="6">
        <v>249</v>
      </c>
      <c r="AE68" s="6">
        <v>69.95</v>
      </c>
      <c r="AF68" s="6" t="s">
        <v>41</v>
      </c>
      <c r="AH68" s="6" t="s">
        <v>41</v>
      </c>
      <c r="AI68" s="6" t="str">
        <f>HYPERLINK("https://doi.org/10.1515/9783110452389")</f>
        <v>https://doi.org/10.1515/9783110452389</v>
      </c>
      <c r="AK68" s="6" t="s">
        <v>48</v>
      </c>
    </row>
    <row r="69" spans="1:37" s="6" customFormat="1" x14ac:dyDescent="0.3">
      <c r="A69" s="6">
        <v>575935</v>
      </c>
      <c r="B69" s="7">
        <v>9783110693676</v>
      </c>
      <c r="C69" s="7"/>
      <c r="D69" s="7">
        <v>9783110693591</v>
      </c>
      <c r="E69" s="6" t="s">
        <v>36</v>
      </c>
      <c r="F69" s="6" t="s">
        <v>300</v>
      </c>
      <c r="I69" s="6" t="s">
        <v>350</v>
      </c>
      <c r="J69" s="6">
        <v>2</v>
      </c>
      <c r="K69" s="6" t="s">
        <v>39</v>
      </c>
      <c r="M69" s="6" t="s">
        <v>40</v>
      </c>
      <c r="N69" s="8">
        <v>44480</v>
      </c>
      <c r="O69" s="6">
        <v>2021</v>
      </c>
      <c r="P69" s="6">
        <v>432</v>
      </c>
      <c r="Q69" s="6">
        <v>195</v>
      </c>
      <c r="S69" s="6">
        <v>2417</v>
      </c>
      <c r="T69" s="6" t="s">
        <v>55</v>
      </c>
      <c r="U69" s="6" t="s">
        <v>97</v>
      </c>
      <c r="V69" s="6" t="s">
        <v>97</v>
      </c>
      <c r="W69" s="6" t="s">
        <v>303</v>
      </c>
      <c r="X69" s="6" t="s">
        <v>45</v>
      </c>
      <c r="Y69" s="6" t="s">
        <v>426</v>
      </c>
      <c r="AA69" s="6" t="s">
        <v>427</v>
      </c>
      <c r="AB69" s="6" t="s">
        <v>353</v>
      </c>
      <c r="AC69" s="6">
        <v>699</v>
      </c>
      <c r="AE69" s="6">
        <v>79.95</v>
      </c>
      <c r="AF69" s="6" t="s">
        <v>41</v>
      </c>
      <c r="AH69" s="6" t="s">
        <v>41</v>
      </c>
      <c r="AI69" s="6" t="str">
        <f>HYPERLINK("https://doi.org/10.1515/9783110693676")</f>
        <v>https://doi.org/10.1515/9783110693676</v>
      </c>
      <c r="AK69" s="6" t="s">
        <v>48</v>
      </c>
    </row>
    <row r="70" spans="1:37" s="6" customFormat="1" x14ac:dyDescent="0.3">
      <c r="A70" s="6">
        <v>526700</v>
      </c>
      <c r="B70" s="7">
        <v>9783110536423</v>
      </c>
      <c r="C70" s="7">
        <v>9783110534603</v>
      </c>
      <c r="D70" s="7"/>
      <c r="F70" s="6" t="s">
        <v>428</v>
      </c>
      <c r="G70" s="6" t="s">
        <v>429</v>
      </c>
      <c r="I70" s="6" t="s">
        <v>430</v>
      </c>
      <c r="J70" s="6">
        <v>1</v>
      </c>
      <c r="M70" s="6" t="s">
        <v>40</v>
      </c>
      <c r="N70" s="8">
        <v>43479</v>
      </c>
      <c r="O70" s="6">
        <v>2019</v>
      </c>
      <c r="P70" s="6">
        <v>377</v>
      </c>
      <c r="Q70" s="6">
        <v>200</v>
      </c>
      <c r="S70" s="6">
        <v>2417</v>
      </c>
      <c r="T70" s="6" t="s">
        <v>42</v>
      </c>
      <c r="U70" s="6" t="s">
        <v>80</v>
      </c>
      <c r="V70" s="6" t="s">
        <v>80</v>
      </c>
      <c r="W70" s="6" t="s">
        <v>431</v>
      </c>
      <c r="Y70" s="6" t="s">
        <v>432</v>
      </c>
      <c r="AB70" s="6" t="s">
        <v>433</v>
      </c>
      <c r="AC70" s="6">
        <v>139</v>
      </c>
      <c r="AD70" s="6">
        <v>169.95</v>
      </c>
      <c r="AE70" s="7"/>
      <c r="AF70" s="7" t="s">
        <v>41</v>
      </c>
      <c r="AG70" s="7" t="s">
        <v>41</v>
      </c>
      <c r="AH70" s="7"/>
      <c r="AI70" s="6" t="str">
        <f>HYPERLINK("https://doi.org/10.1515/9783110536423")</f>
        <v>https://doi.org/10.1515/9783110536423</v>
      </c>
      <c r="AK70" s="6" t="s">
        <v>48</v>
      </c>
    </row>
    <row r="71" spans="1:37" s="6" customFormat="1" x14ac:dyDescent="0.3">
      <c r="A71" s="6">
        <v>584617</v>
      </c>
      <c r="B71" s="7">
        <v>9780823237593</v>
      </c>
      <c r="C71" s="7"/>
      <c r="D71" s="7"/>
      <c r="F71" s="6" t="s">
        <v>434</v>
      </c>
      <c r="G71" s="6" t="s">
        <v>435</v>
      </c>
      <c r="I71" s="6" t="s">
        <v>436</v>
      </c>
      <c r="J71" s="6">
        <v>1</v>
      </c>
      <c r="K71" s="6" t="s">
        <v>437</v>
      </c>
      <c r="M71" s="6" t="s">
        <v>438</v>
      </c>
      <c r="N71" s="8">
        <v>40050</v>
      </c>
      <c r="O71" s="6">
        <v>2009</v>
      </c>
      <c r="P71" s="6">
        <v>544</v>
      </c>
      <c r="R71" s="6">
        <v>10</v>
      </c>
      <c r="T71" s="6" t="s">
        <v>55</v>
      </c>
      <c r="U71" s="6" t="s">
        <v>56</v>
      </c>
      <c r="V71" s="6" t="s">
        <v>56</v>
      </c>
      <c r="W71" s="6" t="s">
        <v>439</v>
      </c>
      <c r="Y71" s="6" t="s">
        <v>440</v>
      </c>
      <c r="AA71" s="6" t="s">
        <v>441</v>
      </c>
      <c r="AB71" s="6" t="s">
        <v>442</v>
      </c>
      <c r="AC71" s="6">
        <v>143.94999999999999</v>
      </c>
      <c r="AE71" s="7"/>
      <c r="AF71" s="7" t="s">
        <v>41</v>
      </c>
      <c r="AG71" s="7"/>
      <c r="AH71" s="7"/>
      <c r="AI71" s="6" t="str">
        <f>HYPERLINK("https://doi.org/10.1515/9780823237593")</f>
        <v>https://doi.org/10.1515/9780823237593</v>
      </c>
      <c r="AK71" s="6" t="s">
        <v>48</v>
      </c>
    </row>
    <row r="72" spans="1:37" s="6" customFormat="1" x14ac:dyDescent="0.3">
      <c r="A72" s="6">
        <v>35035</v>
      </c>
      <c r="B72" s="7">
        <v>9783110221923</v>
      </c>
      <c r="C72" s="7"/>
      <c r="D72" s="7">
        <v>9783110221916</v>
      </c>
      <c r="E72" s="6" t="s">
        <v>36</v>
      </c>
      <c r="F72" s="6" t="s">
        <v>443</v>
      </c>
      <c r="H72" s="6" t="s">
        <v>368</v>
      </c>
      <c r="J72" s="6">
        <v>1</v>
      </c>
      <c r="K72" s="6" t="s">
        <v>39</v>
      </c>
      <c r="L72" s="9" t="s">
        <v>444</v>
      </c>
      <c r="M72" s="6" t="s">
        <v>40</v>
      </c>
      <c r="N72" s="8">
        <v>41894</v>
      </c>
      <c r="O72" s="6">
        <v>2014</v>
      </c>
      <c r="P72" s="6">
        <v>450</v>
      </c>
      <c r="Q72" s="6">
        <v>350</v>
      </c>
      <c r="R72" s="6">
        <v>10</v>
      </c>
      <c r="S72" s="6">
        <v>1724</v>
      </c>
      <c r="T72" s="6" t="s">
        <v>42</v>
      </c>
      <c r="U72" s="6" t="s">
        <v>370</v>
      </c>
      <c r="V72" s="6" t="s">
        <v>370</v>
      </c>
      <c r="W72" s="6" t="s">
        <v>81</v>
      </c>
      <c r="X72" s="6" t="s">
        <v>45</v>
      </c>
      <c r="Y72" s="6" t="s">
        <v>445</v>
      </c>
      <c r="AB72" s="6" t="s">
        <v>374</v>
      </c>
      <c r="AC72" s="6">
        <v>249</v>
      </c>
      <c r="AE72" s="6">
        <v>89.95</v>
      </c>
      <c r="AF72" s="6" t="s">
        <v>41</v>
      </c>
      <c r="AH72" s="6" t="s">
        <v>41</v>
      </c>
      <c r="AI72" s="6" t="str">
        <f>HYPERLINK("https://doi.org/10.1515/9783110221923")</f>
        <v>https://doi.org/10.1515/9783110221923</v>
      </c>
      <c r="AK72" s="6" t="s">
        <v>48</v>
      </c>
    </row>
    <row r="73" spans="1:37" s="6" customFormat="1" x14ac:dyDescent="0.3">
      <c r="A73" s="6">
        <v>518234</v>
      </c>
      <c r="B73" s="7">
        <v>9783110467741</v>
      </c>
      <c r="C73" s="7"/>
      <c r="D73" s="7">
        <v>9783110467727</v>
      </c>
      <c r="E73" s="6" t="s">
        <v>36</v>
      </c>
      <c r="F73" s="6" t="s">
        <v>446</v>
      </c>
      <c r="G73" s="6" t="s">
        <v>447</v>
      </c>
      <c r="H73" s="6" t="s">
        <v>448</v>
      </c>
      <c r="J73" s="6">
        <v>1</v>
      </c>
      <c r="K73" s="6" t="s">
        <v>39</v>
      </c>
      <c r="L73" s="9" t="s">
        <v>449</v>
      </c>
      <c r="M73" s="6" t="s">
        <v>40</v>
      </c>
      <c r="N73" s="8">
        <v>43242</v>
      </c>
      <c r="O73" s="6">
        <v>2018</v>
      </c>
      <c r="P73" s="6">
        <v>439</v>
      </c>
      <c r="Q73" s="6">
        <v>60</v>
      </c>
      <c r="S73" s="6">
        <v>2417</v>
      </c>
      <c r="T73" s="6" t="s">
        <v>55</v>
      </c>
      <c r="U73" s="6" t="s">
        <v>97</v>
      </c>
      <c r="V73" s="6" t="s">
        <v>97</v>
      </c>
      <c r="W73" s="6" t="s">
        <v>450</v>
      </c>
      <c r="X73" s="6" t="s">
        <v>45</v>
      </c>
      <c r="Y73" s="6" t="s">
        <v>451</v>
      </c>
      <c r="AB73" s="6" t="s">
        <v>452</v>
      </c>
      <c r="AC73" s="6">
        <v>699</v>
      </c>
      <c r="AE73" s="6">
        <v>69.95</v>
      </c>
      <c r="AF73" s="6" t="s">
        <v>41</v>
      </c>
      <c r="AH73" s="6" t="s">
        <v>41</v>
      </c>
      <c r="AI73" s="6" t="str">
        <f>HYPERLINK("https://doi.org/10.1515/9783110467741")</f>
        <v>https://doi.org/10.1515/9783110467741</v>
      </c>
      <c r="AK73" s="6" t="s">
        <v>48</v>
      </c>
    </row>
    <row r="74" spans="1:37" s="6" customFormat="1" x14ac:dyDescent="0.3">
      <c r="A74" s="6">
        <v>521304</v>
      </c>
      <c r="B74" s="7">
        <v>9783110479935</v>
      </c>
      <c r="C74" s="7"/>
      <c r="D74" s="7">
        <v>9783110479928</v>
      </c>
      <c r="E74" s="6" t="s">
        <v>36</v>
      </c>
      <c r="F74" s="6" t="s">
        <v>453</v>
      </c>
      <c r="I74" s="6" t="s">
        <v>454</v>
      </c>
      <c r="J74" s="6">
        <v>1</v>
      </c>
      <c r="K74" s="6" t="s">
        <v>39</v>
      </c>
      <c r="L74" s="9" t="s">
        <v>455</v>
      </c>
      <c r="M74" s="6" t="s">
        <v>40</v>
      </c>
      <c r="N74" s="8">
        <v>43003</v>
      </c>
      <c r="O74" s="6">
        <v>2017</v>
      </c>
      <c r="P74" s="6">
        <v>529</v>
      </c>
      <c r="Q74" s="6">
        <v>100</v>
      </c>
      <c r="S74" s="6">
        <v>2417</v>
      </c>
      <c r="T74" s="6" t="s">
        <v>42</v>
      </c>
      <c r="U74" s="6" t="s">
        <v>43</v>
      </c>
      <c r="V74" s="6" t="s">
        <v>43</v>
      </c>
      <c r="W74" s="6" t="s">
        <v>456</v>
      </c>
      <c r="X74" s="6" t="s">
        <v>45</v>
      </c>
      <c r="Y74" s="6" t="s">
        <v>457</v>
      </c>
      <c r="AA74" s="6" t="s">
        <v>458</v>
      </c>
      <c r="AB74" s="6" t="s">
        <v>459</v>
      </c>
      <c r="AC74" s="6">
        <v>249</v>
      </c>
      <c r="AE74" s="6">
        <v>84.95</v>
      </c>
      <c r="AF74" s="6" t="s">
        <v>41</v>
      </c>
      <c r="AH74" s="6" t="s">
        <v>41</v>
      </c>
      <c r="AI74" s="6" t="str">
        <f>HYPERLINK("https://doi.org/10.1515/9783110479935")</f>
        <v>https://doi.org/10.1515/9783110479935</v>
      </c>
      <c r="AK74" s="6" t="s">
        <v>48</v>
      </c>
    </row>
    <row r="75" spans="1:37" s="6" customFormat="1" x14ac:dyDescent="0.3">
      <c r="A75" s="6">
        <v>547405</v>
      </c>
      <c r="B75" s="7">
        <v>9783110635034</v>
      </c>
      <c r="C75" s="7"/>
      <c r="D75" s="7">
        <v>9783110634969</v>
      </c>
      <c r="E75" s="6" t="s">
        <v>36</v>
      </c>
      <c r="F75" s="6" t="s">
        <v>460</v>
      </c>
      <c r="G75" s="6" t="s">
        <v>461</v>
      </c>
      <c r="H75" s="6" t="s">
        <v>462</v>
      </c>
      <c r="J75" s="6">
        <v>1</v>
      </c>
      <c r="K75" s="6" t="s">
        <v>39</v>
      </c>
      <c r="M75" s="6" t="s">
        <v>40</v>
      </c>
      <c r="N75" s="8">
        <v>43710</v>
      </c>
      <c r="O75" s="6">
        <v>2019</v>
      </c>
      <c r="P75" s="6">
        <v>464</v>
      </c>
      <c r="Q75" s="6">
        <v>70</v>
      </c>
      <c r="S75" s="6">
        <v>2417</v>
      </c>
      <c r="T75" s="6" t="s">
        <v>42</v>
      </c>
      <c r="U75" s="6" t="s">
        <v>463</v>
      </c>
      <c r="V75" s="6" t="s">
        <v>463</v>
      </c>
      <c r="W75" s="6" t="s">
        <v>464</v>
      </c>
      <c r="X75" s="6" t="s">
        <v>45</v>
      </c>
      <c r="Y75" s="6" t="s">
        <v>465</v>
      </c>
      <c r="AB75" s="6" t="s">
        <v>466</v>
      </c>
      <c r="AC75" s="6">
        <v>699</v>
      </c>
      <c r="AE75" s="6">
        <v>94.95</v>
      </c>
      <c r="AF75" s="6" t="s">
        <v>41</v>
      </c>
      <c r="AH75" s="6" t="s">
        <v>41</v>
      </c>
      <c r="AI75" s="6" t="str">
        <f>HYPERLINK("https://doi.org/10.1515/9783110635034")</f>
        <v>https://doi.org/10.1515/9783110635034</v>
      </c>
      <c r="AK75" s="6" t="s">
        <v>48</v>
      </c>
    </row>
    <row r="76" spans="1:37" s="6" customFormat="1" x14ac:dyDescent="0.3">
      <c r="A76" s="6">
        <v>301321</v>
      </c>
      <c r="B76" s="7">
        <v>9783110312119</v>
      </c>
      <c r="C76" s="7"/>
      <c r="D76" s="7">
        <v>9783110312096</v>
      </c>
      <c r="E76" s="6" t="s">
        <v>36</v>
      </c>
      <c r="F76" s="6" t="s">
        <v>467</v>
      </c>
      <c r="G76" s="6" t="s">
        <v>468</v>
      </c>
      <c r="H76" s="6" t="s">
        <v>469</v>
      </c>
      <c r="J76" s="6">
        <v>1</v>
      </c>
      <c r="K76" s="6" t="s">
        <v>39</v>
      </c>
      <c r="L76" s="9" t="s">
        <v>470</v>
      </c>
      <c r="M76" s="6" t="s">
        <v>40</v>
      </c>
      <c r="N76" s="8">
        <v>42667</v>
      </c>
      <c r="O76" s="6">
        <v>2016</v>
      </c>
      <c r="P76" s="6">
        <v>412</v>
      </c>
      <c r="Q76" s="6">
        <v>243</v>
      </c>
      <c r="R76" s="6">
        <v>10</v>
      </c>
      <c r="S76" s="6">
        <v>2417</v>
      </c>
      <c r="T76" s="6" t="s">
        <v>55</v>
      </c>
      <c r="U76" s="6" t="s">
        <v>97</v>
      </c>
      <c r="V76" s="6" t="s">
        <v>97</v>
      </c>
      <c r="W76" s="6" t="s">
        <v>471</v>
      </c>
      <c r="X76" s="6" t="s">
        <v>45</v>
      </c>
      <c r="Y76" s="6" t="s">
        <v>472</v>
      </c>
      <c r="AA76" s="6" t="s">
        <v>473</v>
      </c>
      <c r="AB76" s="6" t="s">
        <v>474</v>
      </c>
      <c r="AC76" s="6">
        <v>699</v>
      </c>
      <c r="AF76" s="6" t="s">
        <v>41</v>
      </c>
      <c r="AI76" s="6" t="str">
        <f>HYPERLINK("https://doi.org/10.1515/9783110312119")</f>
        <v>https://doi.org/10.1515/9783110312119</v>
      </c>
      <c r="AK76" s="6" t="s">
        <v>48</v>
      </c>
    </row>
    <row r="77" spans="1:37" s="6" customFormat="1" x14ac:dyDescent="0.3">
      <c r="A77" s="6">
        <v>548363</v>
      </c>
      <c r="B77" s="7">
        <v>9780231877367</v>
      </c>
      <c r="C77" s="7"/>
      <c r="D77" s="7"/>
      <c r="F77" s="6" t="s">
        <v>475</v>
      </c>
      <c r="H77" s="6" t="s">
        <v>476</v>
      </c>
      <c r="J77" s="6">
        <v>1</v>
      </c>
      <c r="M77" s="6" t="s">
        <v>477</v>
      </c>
      <c r="N77" s="8">
        <v>19420</v>
      </c>
      <c r="O77" s="6">
        <v>1953</v>
      </c>
      <c r="P77" s="6">
        <v>104</v>
      </c>
      <c r="R77" s="6">
        <v>10</v>
      </c>
      <c r="T77" s="6" t="s">
        <v>42</v>
      </c>
      <c r="U77" s="6" t="s">
        <v>66</v>
      </c>
      <c r="V77" s="6" t="s">
        <v>66</v>
      </c>
      <c r="W77" s="6" t="s">
        <v>413</v>
      </c>
      <c r="Y77" s="6" t="s">
        <v>478</v>
      </c>
      <c r="AC77" s="6">
        <v>43.99</v>
      </c>
      <c r="AE77" s="7"/>
      <c r="AF77" s="7" t="s">
        <v>41</v>
      </c>
      <c r="AG77" s="7"/>
      <c r="AH77" s="7"/>
      <c r="AI77" s="6" t="str">
        <f>HYPERLINK("https://doi.org/10.7312/schr90162")</f>
        <v>https://doi.org/10.7312/schr90162</v>
      </c>
      <c r="AK77" s="6" t="s">
        <v>48</v>
      </c>
    </row>
    <row r="78" spans="1:37" s="6" customFormat="1" x14ac:dyDescent="0.3">
      <c r="A78" s="6">
        <v>535545</v>
      </c>
      <c r="B78" s="7">
        <v>9783110587128</v>
      </c>
      <c r="C78" s="7">
        <v>9783110586862</v>
      </c>
      <c r="D78" s="7"/>
      <c r="F78" s="6" t="s">
        <v>479</v>
      </c>
      <c r="I78" s="6" t="s">
        <v>480</v>
      </c>
      <c r="J78" s="6">
        <v>1</v>
      </c>
      <c r="K78" s="6" t="s">
        <v>156</v>
      </c>
      <c r="M78" s="6" t="s">
        <v>40</v>
      </c>
      <c r="N78" s="8">
        <v>44580</v>
      </c>
      <c r="O78" s="6">
        <v>2022</v>
      </c>
      <c r="P78" s="6">
        <v>377</v>
      </c>
      <c r="Q78" s="6">
        <v>100</v>
      </c>
      <c r="S78" s="6">
        <v>2417</v>
      </c>
      <c r="T78" s="6" t="s">
        <v>55</v>
      </c>
      <c r="U78" s="6" t="s">
        <v>102</v>
      </c>
      <c r="V78" s="6" t="s">
        <v>102</v>
      </c>
      <c r="W78" s="6" t="s">
        <v>481</v>
      </c>
      <c r="Y78" s="6" t="s">
        <v>482</v>
      </c>
      <c r="AB78" s="6" t="s">
        <v>483</v>
      </c>
      <c r="AC78" s="6">
        <v>249</v>
      </c>
      <c r="AD78" s="6">
        <v>156.94999999999999</v>
      </c>
      <c r="AE78" s="7"/>
      <c r="AF78" s="7" t="s">
        <v>41</v>
      </c>
      <c r="AG78" s="7" t="s">
        <v>41</v>
      </c>
      <c r="AH78" s="7"/>
      <c r="AI78" s="6" t="str">
        <f>HYPERLINK("https://doi.org/10.1515/9783110587128")</f>
        <v>https://doi.org/10.1515/9783110587128</v>
      </c>
      <c r="AK78" s="6" t="s">
        <v>48</v>
      </c>
    </row>
    <row r="79" spans="1:37" s="6" customFormat="1" x14ac:dyDescent="0.3">
      <c r="A79" s="6">
        <v>551190</v>
      </c>
      <c r="B79" s="7">
        <v>9783110646856</v>
      </c>
      <c r="C79" s="7"/>
      <c r="D79" s="7">
        <v>9783110646849</v>
      </c>
      <c r="E79" s="6" t="s">
        <v>36</v>
      </c>
      <c r="F79" s="6" t="s">
        <v>484</v>
      </c>
      <c r="I79" s="6" t="s">
        <v>485</v>
      </c>
      <c r="J79" s="6">
        <v>1</v>
      </c>
      <c r="K79" s="6" t="s">
        <v>79</v>
      </c>
      <c r="M79" s="6" t="s">
        <v>40</v>
      </c>
      <c r="N79" s="8">
        <v>44172</v>
      </c>
      <c r="O79" s="6">
        <v>2021</v>
      </c>
      <c r="P79" s="6">
        <v>283</v>
      </c>
      <c r="Q79" s="6">
        <v>42</v>
      </c>
      <c r="S79" s="6">
        <v>2417</v>
      </c>
      <c r="T79" s="6" t="s">
        <v>55</v>
      </c>
      <c r="U79" s="6" t="s">
        <v>377</v>
      </c>
      <c r="V79" s="6" t="s">
        <v>377</v>
      </c>
      <c r="W79" s="6" t="s">
        <v>486</v>
      </c>
      <c r="X79" s="6" t="s">
        <v>45</v>
      </c>
      <c r="Y79" s="6" t="s">
        <v>487</v>
      </c>
      <c r="AB79" s="6" t="s">
        <v>488</v>
      </c>
      <c r="AC79" s="6">
        <v>249</v>
      </c>
      <c r="AE79" s="6">
        <v>94.95</v>
      </c>
      <c r="AF79" s="6" t="s">
        <v>41</v>
      </c>
      <c r="AH79" s="6" t="s">
        <v>41</v>
      </c>
      <c r="AI79" s="6" t="str">
        <f>HYPERLINK("https://doi.org/10.1515/9783110646856")</f>
        <v>https://doi.org/10.1515/9783110646856</v>
      </c>
      <c r="AK79" s="6" t="s">
        <v>48</v>
      </c>
    </row>
    <row r="80" spans="1:37" s="6" customFormat="1" x14ac:dyDescent="0.3">
      <c r="A80" s="6">
        <v>561166</v>
      </c>
      <c r="B80" s="7">
        <v>9783110667462</v>
      </c>
      <c r="C80" s="7"/>
      <c r="D80" s="7">
        <v>9783110667455</v>
      </c>
      <c r="E80" s="6" t="s">
        <v>36</v>
      </c>
      <c r="F80" s="6" t="s">
        <v>489</v>
      </c>
      <c r="G80" s="6" t="s">
        <v>490</v>
      </c>
      <c r="I80" s="6" t="s">
        <v>491</v>
      </c>
      <c r="J80" s="6">
        <v>1</v>
      </c>
      <c r="K80" s="6" t="s">
        <v>79</v>
      </c>
      <c r="M80" s="6" t="s">
        <v>40</v>
      </c>
      <c r="N80" s="8">
        <v>44172</v>
      </c>
      <c r="O80" s="6">
        <v>2021</v>
      </c>
      <c r="P80" s="6">
        <v>525</v>
      </c>
      <c r="Q80" s="6">
        <v>12</v>
      </c>
      <c r="S80" s="6">
        <v>2417</v>
      </c>
      <c r="T80" s="6" t="s">
        <v>55</v>
      </c>
      <c r="U80" s="6" t="s">
        <v>489</v>
      </c>
      <c r="V80" s="6" t="s">
        <v>489</v>
      </c>
      <c r="W80" s="6" t="s">
        <v>492</v>
      </c>
      <c r="X80" s="6" t="s">
        <v>45</v>
      </c>
      <c r="Y80" s="6" t="s">
        <v>493</v>
      </c>
      <c r="AB80" s="6" t="s">
        <v>494</v>
      </c>
      <c r="AC80" s="6">
        <v>249</v>
      </c>
      <c r="AE80" s="6">
        <v>99.95</v>
      </c>
      <c r="AF80" s="6" t="s">
        <v>41</v>
      </c>
      <c r="AH80" s="6" t="s">
        <v>41</v>
      </c>
      <c r="AI80" s="6" t="str">
        <f>HYPERLINK("https://doi.org/10.1515/9783110667462")</f>
        <v>https://doi.org/10.1515/9783110667462</v>
      </c>
      <c r="AK80" s="6" t="s">
        <v>48</v>
      </c>
    </row>
    <row r="81" spans="1:37" s="6" customFormat="1" x14ac:dyDescent="0.3">
      <c r="A81" s="6">
        <v>537191</v>
      </c>
      <c r="B81" s="7">
        <v>9783110590586</v>
      </c>
      <c r="C81" s="7"/>
      <c r="D81" s="7">
        <v>9783110590937</v>
      </c>
      <c r="E81" s="6" t="s">
        <v>36</v>
      </c>
      <c r="F81" s="6" t="s">
        <v>495</v>
      </c>
      <c r="I81" s="6" t="s">
        <v>496</v>
      </c>
      <c r="J81" s="6">
        <v>1</v>
      </c>
      <c r="K81" s="6" t="s">
        <v>79</v>
      </c>
      <c r="M81" s="6" t="s">
        <v>40</v>
      </c>
      <c r="N81" s="8">
        <v>44053</v>
      </c>
      <c r="O81" s="6">
        <v>2020</v>
      </c>
      <c r="P81" s="6">
        <v>260</v>
      </c>
      <c r="Q81" s="6">
        <v>48</v>
      </c>
      <c r="S81" s="6">
        <v>2417</v>
      </c>
      <c r="T81" s="6" t="s">
        <v>55</v>
      </c>
      <c r="U81" s="6" t="s">
        <v>157</v>
      </c>
      <c r="V81" s="6" t="s">
        <v>157</v>
      </c>
      <c r="W81" s="6" t="s">
        <v>497</v>
      </c>
      <c r="X81" s="6" t="s">
        <v>45</v>
      </c>
      <c r="Y81" s="6" t="s">
        <v>498</v>
      </c>
      <c r="AB81" s="6" t="s">
        <v>499</v>
      </c>
      <c r="AC81" s="6">
        <v>249</v>
      </c>
      <c r="AE81" s="6">
        <v>89.95</v>
      </c>
      <c r="AF81" s="6" t="s">
        <v>41</v>
      </c>
      <c r="AH81" s="6" t="s">
        <v>41</v>
      </c>
      <c r="AI81" s="6" t="str">
        <f>HYPERLINK("https://doi.org/10.1515/9783110590586")</f>
        <v>https://doi.org/10.1515/9783110590586</v>
      </c>
      <c r="AK81" s="6" t="s">
        <v>48</v>
      </c>
    </row>
    <row r="82" spans="1:37" s="6" customFormat="1" x14ac:dyDescent="0.3">
      <c r="A82" s="6">
        <v>563586</v>
      </c>
      <c r="B82" s="7">
        <v>9780520969506</v>
      </c>
      <c r="C82" s="7"/>
      <c r="D82" s="7"/>
      <c r="F82" s="6" t="s">
        <v>500</v>
      </c>
      <c r="G82" s="6" t="s">
        <v>501</v>
      </c>
      <c r="H82" s="6" t="s">
        <v>502</v>
      </c>
      <c r="J82" s="6">
        <v>1</v>
      </c>
      <c r="M82" s="6" t="s">
        <v>362</v>
      </c>
      <c r="N82" s="8">
        <v>43571</v>
      </c>
      <c r="O82" s="6">
        <v>2019</v>
      </c>
      <c r="P82" s="6">
        <v>232</v>
      </c>
      <c r="R82" s="6">
        <v>10</v>
      </c>
      <c r="T82" s="6" t="s">
        <v>55</v>
      </c>
      <c r="U82" s="6" t="s">
        <v>56</v>
      </c>
      <c r="V82" s="6" t="s">
        <v>56</v>
      </c>
      <c r="W82" s="6" t="s">
        <v>503</v>
      </c>
      <c r="Y82" s="6" t="s">
        <v>504</v>
      </c>
      <c r="AB82" s="6" t="s">
        <v>505</v>
      </c>
      <c r="AC82" s="6">
        <v>143.94999999999999</v>
      </c>
      <c r="AE82" s="7"/>
      <c r="AF82" s="7" t="s">
        <v>41</v>
      </c>
      <c r="AG82" s="7"/>
      <c r="AH82" s="7"/>
      <c r="AI82" s="6" t="str">
        <f>HYPERLINK("https://doi.org/10.1525/9780520969506")</f>
        <v>https://doi.org/10.1525/9780520969506</v>
      </c>
      <c r="AK82" s="6" t="s">
        <v>48</v>
      </c>
    </row>
    <row r="83" spans="1:37" s="6" customFormat="1" x14ac:dyDescent="0.3">
      <c r="A83" s="6">
        <v>121428</v>
      </c>
      <c r="B83" s="7">
        <v>9783110254655</v>
      </c>
      <c r="C83" s="7">
        <v>9783110254648</v>
      </c>
      <c r="D83" s="7">
        <v>9783110483499</v>
      </c>
      <c r="F83" s="6" t="s">
        <v>506</v>
      </c>
      <c r="H83" s="6" t="s">
        <v>507</v>
      </c>
      <c r="J83" s="6">
        <v>1</v>
      </c>
      <c r="M83" s="6" t="s">
        <v>40</v>
      </c>
      <c r="N83" s="8">
        <v>41152</v>
      </c>
      <c r="O83" s="6">
        <v>2012</v>
      </c>
      <c r="P83" s="6">
        <v>628</v>
      </c>
      <c r="Q83" s="6">
        <v>200</v>
      </c>
      <c r="R83" s="6">
        <v>10</v>
      </c>
      <c r="S83" s="6">
        <v>2417</v>
      </c>
      <c r="T83" s="6" t="s">
        <v>42</v>
      </c>
      <c r="U83" s="6" t="s">
        <v>80</v>
      </c>
      <c r="V83" s="6" t="s">
        <v>80</v>
      </c>
      <c r="W83" s="6" t="s">
        <v>357</v>
      </c>
      <c r="Y83" s="6" t="s">
        <v>508</v>
      </c>
      <c r="AB83" s="6" t="s">
        <v>509</v>
      </c>
      <c r="AC83" s="6">
        <v>139</v>
      </c>
      <c r="AD83" s="6">
        <v>179.95</v>
      </c>
      <c r="AE83" s="6">
        <v>29.95</v>
      </c>
      <c r="AF83" s="6" t="s">
        <v>41</v>
      </c>
      <c r="AG83" s="6" t="s">
        <v>41</v>
      </c>
      <c r="AH83" s="6" t="s">
        <v>41</v>
      </c>
      <c r="AI83" s="6" t="str">
        <f>HYPERLINK("https://doi.org/10.1515/9783110254655")</f>
        <v>https://doi.org/10.1515/9783110254655</v>
      </c>
      <c r="AK83" s="6" t="s">
        <v>48</v>
      </c>
    </row>
    <row r="84" spans="1:37" s="6" customFormat="1" x14ac:dyDescent="0.3">
      <c r="A84" s="6">
        <v>534247</v>
      </c>
      <c r="B84" s="7">
        <v>9783110564389</v>
      </c>
      <c r="C84" s="7"/>
      <c r="D84" s="7">
        <v>9783110564365</v>
      </c>
      <c r="E84" s="6" t="s">
        <v>36</v>
      </c>
      <c r="F84" s="6" t="s">
        <v>510</v>
      </c>
      <c r="G84" s="6" t="s">
        <v>511</v>
      </c>
      <c r="H84" s="6" t="s">
        <v>512</v>
      </c>
      <c r="J84" s="6">
        <v>1</v>
      </c>
      <c r="K84" s="6" t="s">
        <v>39</v>
      </c>
      <c r="M84" s="6" t="s">
        <v>40</v>
      </c>
      <c r="N84" s="8">
        <v>44130</v>
      </c>
      <c r="O84" s="6">
        <v>2020</v>
      </c>
      <c r="P84" s="6">
        <v>350</v>
      </c>
      <c r="Q84" s="6">
        <v>54</v>
      </c>
      <c r="S84" s="6">
        <v>2417</v>
      </c>
      <c r="T84" s="6" t="s">
        <v>42</v>
      </c>
      <c r="U84" s="6" t="s">
        <v>172</v>
      </c>
      <c r="V84" s="6" t="s">
        <v>172</v>
      </c>
      <c r="W84" s="6" t="s">
        <v>513</v>
      </c>
      <c r="X84" s="6" t="s">
        <v>45</v>
      </c>
      <c r="Y84" s="6" t="s">
        <v>514</v>
      </c>
      <c r="AB84" s="6" t="s">
        <v>515</v>
      </c>
      <c r="AC84" s="6">
        <v>699</v>
      </c>
      <c r="AE84" s="6">
        <v>69.95</v>
      </c>
      <c r="AF84" s="6" t="s">
        <v>41</v>
      </c>
      <c r="AH84" s="6" t="s">
        <v>41</v>
      </c>
      <c r="AI84" s="6" t="str">
        <f>HYPERLINK("https://doi.org/10.1515/9783110564389")</f>
        <v>https://doi.org/10.1515/9783110564389</v>
      </c>
      <c r="AK84" s="6" t="s">
        <v>48</v>
      </c>
    </row>
    <row r="85" spans="1:37" s="6" customFormat="1" x14ac:dyDescent="0.3">
      <c r="A85" s="6">
        <v>533977</v>
      </c>
      <c r="B85" s="7">
        <v>9783110561340</v>
      </c>
      <c r="C85" s="7">
        <v>9783110559859</v>
      </c>
      <c r="D85" s="7"/>
      <c r="F85" s="6" t="s">
        <v>516</v>
      </c>
      <c r="H85" s="6" t="s">
        <v>517</v>
      </c>
      <c r="J85" s="6">
        <v>3</v>
      </c>
      <c r="K85" s="6" t="s">
        <v>518</v>
      </c>
      <c r="L85" s="9" t="s">
        <v>519</v>
      </c>
      <c r="M85" s="6" t="s">
        <v>40</v>
      </c>
      <c r="N85" s="8">
        <v>43899</v>
      </c>
      <c r="O85" s="6">
        <v>2020</v>
      </c>
      <c r="P85" s="6">
        <v>776</v>
      </c>
      <c r="Q85" s="6">
        <v>129</v>
      </c>
      <c r="S85" s="6">
        <v>2417</v>
      </c>
      <c r="T85" s="6" t="s">
        <v>55</v>
      </c>
      <c r="U85" s="6" t="s">
        <v>208</v>
      </c>
      <c r="V85" s="6" t="s">
        <v>208</v>
      </c>
      <c r="W85" s="6" t="s">
        <v>520</v>
      </c>
      <c r="Y85" s="6" t="s">
        <v>521</v>
      </c>
      <c r="AB85" s="6" t="s">
        <v>522</v>
      </c>
      <c r="AC85" s="6">
        <v>139</v>
      </c>
      <c r="AD85" s="6">
        <v>154.94999999999999</v>
      </c>
      <c r="AE85" s="7"/>
      <c r="AF85" s="7" t="s">
        <v>41</v>
      </c>
      <c r="AG85" s="7" t="s">
        <v>41</v>
      </c>
      <c r="AH85" s="7"/>
      <c r="AI85" s="6" t="str">
        <f>HYPERLINK("https://doi.org/10.1515/9783110561340")</f>
        <v>https://doi.org/10.1515/9783110561340</v>
      </c>
      <c r="AK85" s="6" t="s">
        <v>48</v>
      </c>
    </row>
    <row r="86" spans="1:37" s="6" customFormat="1" x14ac:dyDescent="0.3">
      <c r="A86" s="6">
        <v>584102</v>
      </c>
      <c r="B86" s="7">
        <v>9780691214177</v>
      </c>
      <c r="C86" s="7"/>
      <c r="D86" s="7"/>
      <c r="F86" s="6" t="s">
        <v>523</v>
      </c>
      <c r="G86" s="6" t="s">
        <v>524</v>
      </c>
      <c r="H86" s="6" t="s">
        <v>525</v>
      </c>
      <c r="J86" s="6">
        <v>1</v>
      </c>
      <c r="M86" s="6" t="s">
        <v>412</v>
      </c>
      <c r="N86" s="8">
        <v>43998</v>
      </c>
      <c r="O86" s="6">
        <v>2002</v>
      </c>
      <c r="P86" s="6">
        <v>248</v>
      </c>
      <c r="R86" s="6">
        <v>10</v>
      </c>
      <c r="T86" s="6" t="s">
        <v>42</v>
      </c>
      <c r="U86" s="6" t="s">
        <v>172</v>
      </c>
      <c r="V86" s="6" t="s">
        <v>172</v>
      </c>
      <c r="W86" s="6" t="s">
        <v>67</v>
      </c>
      <c r="Y86" s="6" t="s">
        <v>526</v>
      </c>
      <c r="AA86" s="6" t="s">
        <v>527</v>
      </c>
      <c r="AB86" s="6" t="s">
        <v>528</v>
      </c>
      <c r="AC86" s="6">
        <v>149</v>
      </c>
      <c r="AE86" s="7"/>
      <c r="AF86" s="7" t="s">
        <v>41</v>
      </c>
      <c r="AG86" s="7"/>
      <c r="AH86" s="7"/>
      <c r="AI86" s="6" t="str">
        <f>HYPERLINK("https://doi.org/10.1515/9780691214177")</f>
        <v>https://doi.org/10.1515/9780691214177</v>
      </c>
      <c r="AK86" s="6" t="s">
        <v>48</v>
      </c>
    </row>
    <row r="87" spans="1:37" s="6" customFormat="1" x14ac:dyDescent="0.3">
      <c r="A87" s="6">
        <v>304228</v>
      </c>
      <c r="B87" s="7">
        <v>9783110330335</v>
      </c>
      <c r="C87" s="7"/>
      <c r="D87" s="7">
        <v>9783110330328</v>
      </c>
      <c r="E87" s="6" t="s">
        <v>36</v>
      </c>
      <c r="F87" s="6" t="s">
        <v>529</v>
      </c>
      <c r="H87" s="6" t="s">
        <v>257</v>
      </c>
      <c r="J87" s="6">
        <v>1</v>
      </c>
      <c r="K87" s="6" t="s">
        <v>39</v>
      </c>
      <c r="L87" s="9" t="s">
        <v>530</v>
      </c>
      <c r="M87" s="6" t="s">
        <v>40</v>
      </c>
      <c r="N87" s="8">
        <v>42293</v>
      </c>
      <c r="O87" s="6">
        <v>2015</v>
      </c>
      <c r="P87" s="6">
        <v>197</v>
      </c>
      <c r="Q87" s="6">
        <v>150</v>
      </c>
      <c r="R87" s="6">
        <v>10</v>
      </c>
      <c r="S87" s="6">
        <v>2417</v>
      </c>
      <c r="T87" s="6" t="s">
        <v>55</v>
      </c>
      <c r="U87" s="6" t="s">
        <v>97</v>
      </c>
      <c r="V87" s="6" t="s">
        <v>97</v>
      </c>
      <c r="W87" s="6" t="s">
        <v>531</v>
      </c>
      <c r="X87" s="6" t="s">
        <v>45</v>
      </c>
      <c r="Y87" s="6" t="s">
        <v>532</v>
      </c>
      <c r="AB87" s="6" t="s">
        <v>261</v>
      </c>
      <c r="AC87" s="6">
        <v>249</v>
      </c>
      <c r="AE87" s="6">
        <v>69.95</v>
      </c>
      <c r="AF87" s="6" t="s">
        <v>41</v>
      </c>
      <c r="AH87" s="6" t="s">
        <v>41</v>
      </c>
      <c r="AI87" s="6" t="str">
        <f>HYPERLINK("https://doi.org/10.1515/9783110330335")</f>
        <v>https://doi.org/10.1515/9783110330335</v>
      </c>
      <c r="AK87" s="6" t="s">
        <v>48</v>
      </c>
    </row>
    <row r="88" spans="1:37" s="6" customFormat="1" x14ac:dyDescent="0.3">
      <c r="A88" s="6">
        <v>594945</v>
      </c>
      <c r="B88" s="7">
        <v>9783110727289</v>
      </c>
      <c r="C88" s="7"/>
      <c r="D88" s="7">
        <v>9783110727258</v>
      </c>
      <c r="E88" s="6" t="s">
        <v>36</v>
      </c>
      <c r="F88" s="6" t="s">
        <v>80</v>
      </c>
      <c r="G88" s="6" t="s">
        <v>533</v>
      </c>
      <c r="H88" s="6" t="s">
        <v>534</v>
      </c>
      <c r="J88" s="6">
        <v>1</v>
      </c>
      <c r="K88" s="6" t="s">
        <v>39</v>
      </c>
      <c r="M88" s="6" t="s">
        <v>40</v>
      </c>
      <c r="N88" s="8">
        <v>44292</v>
      </c>
      <c r="O88" s="6">
        <v>2021</v>
      </c>
      <c r="P88" s="6">
        <v>644</v>
      </c>
      <c r="Q88" s="6">
        <v>295</v>
      </c>
      <c r="S88" s="6">
        <v>2417</v>
      </c>
      <c r="T88" s="6" t="s">
        <v>42</v>
      </c>
      <c r="U88" s="6" t="s">
        <v>80</v>
      </c>
      <c r="V88" s="6" t="s">
        <v>80</v>
      </c>
      <c r="W88" s="6" t="s">
        <v>535</v>
      </c>
      <c r="X88" s="6" t="s">
        <v>45</v>
      </c>
      <c r="Y88" s="6" t="s">
        <v>536</v>
      </c>
      <c r="AB88" s="6" t="s">
        <v>537</v>
      </c>
      <c r="AC88" s="6">
        <v>699</v>
      </c>
      <c r="AE88" s="6">
        <v>99.95</v>
      </c>
      <c r="AF88" s="6" t="s">
        <v>41</v>
      </c>
      <c r="AH88" s="6" t="s">
        <v>41</v>
      </c>
      <c r="AI88" s="6" t="str">
        <f>HYPERLINK("https://doi.org/10.1515/9783110727289")</f>
        <v>https://doi.org/10.1515/9783110727289</v>
      </c>
      <c r="AK88" s="6" t="s">
        <v>48</v>
      </c>
    </row>
    <row r="89" spans="1:37" s="6" customFormat="1" x14ac:dyDescent="0.3">
      <c r="A89" s="6">
        <v>535513</v>
      </c>
      <c r="B89" s="7">
        <v>9783110588071</v>
      </c>
      <c r="C89" s="7">
        <v>9783110585889</v>
      </c>
      <c r="D89" s="7"/>
      <c r="F89" s="6" t="s">
        <v>538</v>
      </c>
      <c r="I89" s="6" t="s">
        <v>480</v>
      </c>
      <c r="J89" s="6">
        <v>1</v>
      </c>
      <c r="K89" s="6" t="s">
        <v>156</v>
      </c>
      <c r="M89" s="6" t="s">
        <v>40</v>
      </c>
      <c r="N89" s="8">
        <v>44580</v>
      </c>
      <c r="O89" s="6">
        <v>2022</v>
      </c>
      <c r="P89" s="6">
        <v>406</v>
      </c>
      <c r="Q89" s="6">
        <v>100</v>
      </c>
      <c r="S89" s="6">
        <v>2417</v>
      </c>
      <c r="T89" s="6" t="s">
        <v>55</v>
      </c>
      <c r="U89" s="6" t="s">
        <v>102</v>
      </c>
      <c r="V89" s="6" t="s">
        <v>102</v>
      </c>
      <c r="W89" s="6" t="s">
        <v>481</v>
      </c>
      <c r="Y89" s="6" t="s">
        <v>539</v>
      </c>
      <c r="AB89" s="6" t="s">
        <v>483</v>
      </c>
      <c r="AC89" s="6">
        <v>249</v>
      </c>
      <c r="AD89" s="6">
        <v>156.94999999999999</v>
      </c>
      <c r="AE89" s="7"/>
      <c r="AF89" s="7" t="s">
        <v>41</v>
      </c>
      <c r="AG89" s="7" t="s">
        <v>41</v>
      </c>
      <c r="AH89" s="7"/>
      <c r="AI89" s="6" t="str">
        <f>HYPERLINK("https://doi.org/10.1515/9783110588071")</f>
        <v>https://doi.org/10.1515/9783110588071</v>
      </c>
      <c r="AK89" s="6" t="s">
        <v>48</v>
      </c>
    </row>
    <row r="90" spans="1:37" s="6" customFormat="1" x14ac:dyDescent="0.3">
      <c r="A90" s="6">
        <v>561674</v>
      </c>
      <c r="B90" s="7">
        <v>9783748600299</v>
      </c>
      <c r="C90" s="7"/>
      <c r="D90" s="7"/>
      <c r="F90" s="6" t="s">
        <v>540</v>
      </c>
      <c r="H90" s="6" t="s">
        <v>541</v>
      </c>
      <c r="J90" s="6">
        <v>1</v>
      </c>
      <c r="K90" s="6" t="s">
        <v>233</v>
      </c>
      <c r="M90" s="6" t="s">
        <v>65</v>
      </c>
      <c r="N90" s="8">
        <v>41968</v>
      </c>
      <c r="O90" s="6">
        <v>2014</v>
      </c>
      <c r="P90" s="6">
        <v>168</v>
      </c>
      <c r="R90" s="6">
        <v>10</v>
      </c>
      <c r="T90" s="6" t="s">
        <v>55</v>
      </c>
      <c r="U90" s="6" t="s">
        <v>102</v>
      </c>
      <c r="V90" s="6" t="s">
        <v>102</v>
      </c>
      <c r="W90" s="6" t="s">
        <v>67</v>
      </c>
      <c r="Y90" s="6" t="s">
        <v>542</v>
      </c>
      <c r="AC90" s="6">
        <v>189</v>
      </c>
      <c r="AE90" s="7"/>
      <c r="AF90" s="7" t="s">
        <v>41</v>
      </c>
      <c r="AG90" s="7"/>
      <c r="AH90" s="7"/>
      <c r="AI90" s="6" t="str">
        <f>HYPERLINK("https://doi.org/10.1515/9783748600299")</f>
        <v>https://doi.org/10.1515/9783748600299</v>
      </c>
      <c r="AK90" s="6" t="s">
        <v>48</v>
      </c>
    </row>
    <row r="91" spans="1:37" s="6" customFormat="1" x14ac:dyDescent="0.3">
      <c r="A91" s="6">
        <v>301322</v>
      </c>
      <c r="B91" s="7">
        <v>9783110312133</v>
      </c>
      <c r="C91" s="7"/>
      <c r="D91" s="7">
        <v>9783110312126</v>
      </c>
      <c r="E91" s="6" t="s">
        <v>36</v>
      </c>
      <c r="F91" s="6" t="s">
        <v>543</v>
      </c>
      <c r="H91" s="6" t="s">
        <v>163</v>
      </c>
      <c r="J91" s="6">
        <v>1</v>
      </c>
      <c r="K91" s="6" t="s">
        <v>39</v>
      </c>
      <c r="L91" s="9" t="s">
        <v>544</v>
      </c>
      <c r="M91" s="6" t="s">
        <v>40</v>
      </c>
      <c r="N91" s="8">
        <v>41730</v>
      </c>
      <c r="O91" s="6">
        <v>2014</v>
      </c>
      <c r="P91" s="6">
        <v>224</v>
      </c>
      <c r="Q91" s="6">
        <v>15</v>
      </c>
      <c r="R91" s="6">
        <v>10</v>
      </c>
      <c r="S91" s="6">
        <v>2417</v>
      </c>
      <c r="T91" s="6" t="s">
        <v>55</v>
      </c>
      <c r="U91" s="6" t="s">
        <v>423</v>
      </c>
      <c r="V91" s="6" t="s">
        <v>423</v>
      </c>
      <c r="W91" s="6" t="s">
        <v>545</v>
      </c>
      <c r="X91" s="6" t="s">
        <v>45</v>
      </c>
      <c r="Y91" s="6" t="s">
        <v>546</v>
      </c>
      <c r="Z91" s="6" t="s">
        <v>547</v>
      </c>
      <c r="AB91" s="6" t="s">
        <v>548</v>
      </c>
      <c r="AC91" s="6">
        <v>249</v>
      </c>
      <c r="AE91" s="6">
        <v>69.95</v>
      </c>
      <c r="AF91" s="6" t="s">
        <v>41</v>
      </c>
      <c r="AH91" s="6" t="s">
        <v>41</v>
      </c>
      <c r="AI91" s="6" t="str">
        <f>HYPERLINK("https://doi.org/10.1515/9783110312133")</f>
        <v>https://doi.org/10.1515/9783110312133</v>
      </c>
      <c r="AK91" s="6" t="s">
        <v>48</v>
      </c>
    </row>
    <row r="92" spans="1:37" s="6" customFormat="1" x14ac:dyDescent="0.3">
      <c r="A92" s="6">
        <v>540077</v>
      </c>
      <c r="B92" s="7">
        <v>9783110608335</v>
      </c>
      <c r="C92" s="7"/>
      <c r="D92" s="7">
        <v>9783110609646</v>
      </c>
      <c r="E92" s="6" t="s">
        <v>36</v>
      </c>
      <c r="F92" s="6" t="s">
        <v>549</v>
      </c>
      <c r="G92" s="6" t="s">
        <v>550</v>
      </c>
      <c r="I92" s="6" t="s">
        <v>551</v>
      </c>
      <c r="J92" s="6">
        <v>1</v>
      </c>
      <c r="K92" s="6" t="s">
        <v>79</v>
      </c>
      <c r="M92" s="6" t="s">
        <v>40</v>
      </c>
      <c r="N92" s="8">
        <v>44172</v>
      </c>
      <c r="O92" s="6">
        <v>2021</v>
      </c>
      <c r="P92" s="6">
        <v>101</v>
      </c>
      <c r="Q92" s="6">
        <v>1</v>
      </c>
      <c r="S92" s="6">
        <v>2417</v>
      </c>
      <c r="T92" s="6" t="s">
        <v>42</v>
      </c>
      <c r="U92" s="6" t="s">
        <v>43</v>
      </c>
      <c r="V92" s="6" t="s">
        <v>43</v>
      </c>
      <c r="W92" s="6" t="s">
        <v>552</v>
      </c>
      <c r="X92" s="6" t="s">
        <v>45</v>
      </c>
      <c r="Y92" s="6" t="s">
        <v>553</v>
      </c>
      <c r="AB92" s="6" t="s">
        <v>554</v>
      </c>
      <c r="AC92" s="6">
        <v>249</v>
      </c>
      <c r="AE92" s="6">
        <v>94.95</v>
      </c>
      <c r="AF92" s="6" t="s">
        <v>41</v>
      </c>
      <c r="AH92" s="6" t="s">
        <v>41</v>
      </c>
      <c r="AI92" s="6" t="str">
        <f>HYPERLINK("https://doi.org/10.1515/9783110608335")</f>
        <v>https://doi.org/10.1515/9783110608335</v>
      </c>
      <c r="AK92" s="6" t="s">
        <v>48</v>
      </c>
    </row>
    <row r="93" spans="1:37" s="6" customFormat="1" x14ac:dyDescent="0.3">
      <c r="A93" s="6">
        <v>547225</v>
      </c>
      <c r="B93" s="7">
        <v>9783110632927</v>
      </c>
      <c r="C93" s="7"/>
      <c r="D93" s="7">
        <v>9783110632194</v>
      </c>
      <c r="E93" s="6" t="s">
        <v>36</v>
      </c>
      <c r="F93" s="6" t="s">
        <v>555</v>
      </c>
      <c r="G93" s="6" t="s">
        <v>556</v>
      </c>
      <c r="H93" s="6" t="s">
        <v>557</v>
      </c>
      <c r="J93" s="6">
        <v>1</v>
      </c>
      <c r="K93" s="6" t="s">
        <v>79</v>
      </c>
      <c r="M93" s="6" t="s">
        <v>40</v>
      </c>
      <c r="N93" s="8">
        <v>44172</v>
      </c>
      <c r="O93" s="6">
        <v>2021</v>
      </c>
      <c r="P93" s="6">
        <v>287</v>
      </c>
      <c r="Q93" s="6">
        <v>20</v>
      </c>
      <c r="S93" s="6">
        <v>2417</v>
      </c>
      <c r="T93" s="6" t="s">
        <v>55</v>
      </c>
      <c r="U93" s="6" t="s">
        <v>97</v>
      </c>
      <c r="V93" s="6" t="s">
        <v>97</v>
      </c>
      <c r="W93" s="6" t="s">
        <v>558</v>
      </c>
      <c r="X93" s="6" t="s">
        <v>45</v>
      </c>
      <c r="Y93" s="6" t="s">
        <v>559</v>
      </c>
      <c r="AB93" s="6" t="s">
        <v>560</v>
      </c>
      <c r="AC93" s="6">
        <v>249</v>
      </c>
      <c r="AE93" s="6">
        <v>89.95</v>
      </c>
      <c r="AF93" s="6" t="s">
        <v>41</v>
      </c>
      <c r="AH93" s="6" t="s">
        <v>41</v>
      </c>
      <c r="AI93" s="6" t="str">
        <f>HYPERLINK("https://doi.org/10.1515/9783110632927")</f>
        <v>https://doi.org/10.1515/9783110632927</v>
      </c>
      <c r="AK93" s="6" t="s">
        <v>48</v>
      </c>
    </row>
    <row r="94" spans="1:37" s="6" customFormat="1" x14ac:dyDescent="0.3">
      <c r="A94" s="6">
        <v>537686</v>
      </c>
      <c r="B94" s="7">
        <v>9783110597097</v>
      </c>
      <c r="C94" s="7"/>
      <c r="D94" s="7">
        <v>9783110596342</v>
      </c>
      <c r="E94" s="6" t="s">
        <v>36</v>
      </c>
      <c r="F94" s="6" t="s">
        <v>561</v>
      </c>
      <c r="G94" s="6" t="s">
        <v>562</v>
      </c>
      <c r="H94" s="6" t="s">
        <v>563</v>
      </c>
      <c r="J94" s="6">
        <v>1</v>
      </c>
      <c r="K94" s="6" t="s">
        <v>79</v>
      </c>
      <c r="M94" s="6" t="s">
        <v>40</v>
      </c>
      <c r="N94" s="8">
        <v>44158</v>
      </c>
      <c r="O94" s="6">
        <v>2021</v>
      </c>
      <c r="P94" s="6">
        <v>311</v>
      </c>
      <c r="Q94" s="6">
        <v>153</v>
      </c>
      <c r="S94" s="6">
        <v>2417</v>
      </c>
      <c r="T94" s="6" t="s">
        <v>42</v>
      </c>
      <c r="U94" s="6" t="s">
        <v>43</v>
      </c>
      <c r="V94" s="6" t="s">
        <v>43</v>
      </c>
      <c r="W94" s="6" t="s">
        <v>564</v>
      </c>
      <c r="X94" s="6" t="s">
        <v>45</v>
      </c>
      <c r="Y94" s="6" t="s">
        <v>565</v>
      </c>
      <c r="AB94" s="6" t="s">
        <v>566</v>
      </c>
      <c r="AC94" s="6">
        <v>249</v>
      </c>
      <c r="AE94" s="6">
        <v>79.95</v>
      </c>
      <c r="AF94" s="6" t="s">
        <v>41</v>
      </c>
      <c r="AH94" s="6" t="s">
        <v>41</v>
      </c>
      <c r="AI94" s="6" t="str">
        <f>HYPERLINK("https://doi.org/10.1515/9783110597097")</f>
        <v>https://doi.org/10.1515/9783110597097</v>
      </c>
      <c r="AK94" s="6" t="s">
        <v>48</v>
      </c>
    </row>
    <row r="95" spans="1:37" s="6" customFormat="1" x14ac:dyDescent="0.3">
      <c r="A95" s="6">
        <v>121427</v>
      </c>
      <c r="B95" s="7">
        <v>9783110254631</v>
      </c>
      <c r="C95" s="7"/>
      <c r="D95" s="7"/>
      <c r="E95" s="6" t="s">
        <v>36</v>
      </c>
      <c r="F95" s="6" t="s">
        <v>567</v>
      </c>
      <c r="H95" s="6" t="s">
        <v>568</v>
      </c>
      <c r="I95" s="6" t="s">
        <v>569</v>
      </c>
      <c r="J95" s="6">
        <v>1</v>
      </c>
      <c r="K95" s="6" t="s">
        <v>39</v>
      </c>
      <c r="M95" s="6" t="s">
        <v>40</v>
      </c>
      <c r="N95" s="8">
        <v>40900</v>
      </c>
      <c r="O95" s="6">
        <v>2012</v>
      </c>
      <c r="P95" s="6">
        <v>258</v>
      </c>
      <c r="R95" s="6">
        <v>10</v>
      </c>
      <c r="S95" s="6">
        <v>2417</v>
      </c>
      <c r="T95" s="6" t="s">
        <v>55</v>
      </c>
      <c r="U95" s="6" t="s">
        <v>334</v>
      </c>
      <c r="V95" s="6" t="s">
        <v>334</v>
      </c>
      <c r="W95" s="6" t="s">
        <v>570</v>
      </c>
      <c r="X95" s="6" t="s">
        <v>45</v>
      </c>
      <c r="Y95" s="6" t="s">
        <v>571</v>
      </c>
      <c r="Z95" s="6" t="s">
        <v>572</v>
      </c>
      <c r="AB95" s="6" t="s">
        <v>573</v>
      </c>
      <c r="AC95" s="6">
        <v>249</v>
      </c>
      <c r="AE95" s="7"/>
      <c r="AF95" s="7" t="s">
        <v>41</v>
      </c>
      <c r="AG95" s="7"/>
      <c r="AH95" s="7"/>
      <c r="AI95" s="6" t="str">
        <f>HYPERLINK("https://doi.org/10.1515/9783110254631")</f>
        <v>https://doi.org/10.1515/9783110254631</v>
      </c>
      <c r="AK95" s="6" t="s">
        <v>48</v>
      </c>
    </row>
    <row r="96" spans="1:37" s="6" customFormat="1" x14ac:dyDescent="0.3">
      <c r="A96" s="6">
        <v>535544</v>
      </c>
      <c r="B96" s="7">
        <v>9783110587104</v>
      </c>
      <c r="C96" s="7">
        <v>9783110586848</v>
      </c>
      <c r="D96" s="7"/>
      <c r="F96" s="6" t="s">
        <v>574</v>
      </c>
      <c r="I96" s="6" t="s">
        <v>480</v>
      </c>
      <c r="J96" s="6">
        <v>1</v>
      </c>
      <c r="K96" s="6" t="s">
        <v>156</v>
      </c>
      <c r="M96" s="6" t="s">
        <v>40</v>
      </c>
      <c r="N96" s="8">
        <v>44580</v>
      </c>
      <c r="O96" s="6">
        <v>2022</v>
      </c>
      <c r="P96" s="6">
        <v>441</v>
      </c>
      <c r="Q96" s="6">
        <v>100</v>
      </c>
      <c r="S96" s="6">
        <v>2417</v>
      </c>
      <c r="T96" s="6" t="s">
        <v>55</v>
      </c>
      <c r="U96" s="6" t="s">
        <v>102</v>
      </c>
      <c r="V96" s="6" t="s">
        <v>102</v>
      </c>
      <c r="W96" s="6" t="s">
        <v>481</v>
      </c>
      <c r="Y96" s="6" t="s">
        <v>575</v>
      </c>
      <c r="AB96" s="6" t="s">
        <v>483</v>
      </c>
      <c r="AC96" s="6">
        <v>249</v>
      </c>
      <c r="AD96" s="6">
        <v>156.94999999999999</v>
      </c>
      <c r="AE96" s="7"/>
      <c r="AF96" s="7" t="s">
        <v>41</v>
      </c>
      <c r="AG96" s="7" t="s">
        <v>41</v>
      </c>
      <c r="AH96" s="7"/>
      <c r="AI96" s="6" t="str">
        <f>HYPERLINK("https://doi.org/10.1515/9783110587104")</f>
        <v>https://doi.org/10.1515/9783110587104</v>
      </c>
      <c r="AK96" s="6" t="s">
        <v>48</v>
      </c>
    </row>
    <row r="97" spans="1:37" s="6" customFormat="1" x14ac:dyDescent="0.3">
      <c r="A97" s="6">
        <v>122631</v>
      </c>
      <c r="B97" s="7">
        <v>9783110269246</v>
      </c>
      <c r="C97" s="7">
        <v>9783110269161</v>
      </c>
      <c r="D97" s="7"/>
      <c r="F97" s="6" t="s">
        <v>143</v>
      </c>
      <c r="I97" s="6" t="s">
        <v>144</v>
      </c>
      <c r="J97" s="6">
        <v>1</v>
      </c>
      <c r="M97" s="6" t="s">
        <v>40</v>
      </c>
      <c r="N97" s="8">
        <v>41394</v>
      </c>
      <c r="O97" s="6">
        <v>2013</v>
      </c>
      <c r="P97" s="6">
        <v>386</v>
      </c>
      <c r="Q97" s="6">
        <v>70</v>
      </c>
      <c r="R97" s="6">
        <v>10</v>
      </c>
      <c r="S97" s="6">
        <v>2417</v>
      </c>
      <c r="T97" s="6" t="s">
        <v>42</v>
      </c>
      <c r="U97" s="6" t="s">
        <v>43</v>
      </c>
      <c r="V97" s="6" t="s">
        <v>43</v>
      </c>
      <c r="W97" s="6" t="s">
        <v>145</v>
      </c>
      <c r="Y97" s="6" t="s">
        <v>576</v>
      </c>
      <c r="Z97" s="6" t="s">
        <v>577</v>
      </c>
      <c r="AB97" s="6" t="s">
        <v>147</v>
      </c>
      <c r="AC97" s="6">
        <v>139</v>
      </c>
      <c r="AD97" s="6">
        <v>119.95</v>
      </c>
      <c r="AE97" s="7"/>
      <c r="AF97" s="7" t="s">
        <v>41</v>
      </c>
      <c r="AG97" s="7" t="s">
        <v>41</v>
      </c>
      <c r="AH97" s="7"/>
      <c r="AI97" s="6" t="str">
        <f>HYPERLINK("https://doi.org/10.1515/9783110269246")</f>
        <v>https://doi.org/10.1515/9783110269246</v>
      </c>
      <c r="AK97" s="6" t="s">
        <v>48</v>
      </c>
    </row>
    <row r="98" spans="1:37" s="6" customFormat="1" x14ac:dyDescent="0.3">
      <c r="A98" s="6">
        <v>125612</v>
      </c>
      <c r="B98" s="7">
        <v>9783110295900</v>
      </c>
      <c r="C98" s="7"/>
      <c r="D98" s="7">
        <v>9783110295894</v>
      </c>
      <c r="E98" s="6" t="s">
        <v>36</v>
      </c>
      <c r="F98" s="6" t="s">
        <v>55</v>
      </c>
      <c r="H98" s="6" t="s">
        <v>257</v>
      </c>
      <c r="J98" s="6">
        <v>1</v>
      </c>
      <c r="K98" s="6" t="s">
        <v>39</v>
      </c>
      <c r="L98" s="9" t="s">
        <v>578</v>
      </c>
      <c r="M98" s="6" t="s">
        <v>40</v>
      </c>
      <c r="N98" s="8">
        <v>41620</v>
      </c>
      <c r="O98" s="6">
        <v>2014</v>
      </c>
      <c r="P98" s="6">
        <v>209</v>
      </c>
      <c r="Q98" s="6">
        <v>500</v>
      </c>
      <c r="R98" s="6">
        <v>10</v>
      </c>
      <c r="S98" s="6">
        <v>2417</v>
      </c>
      <c r="T98" s="6" t="s">
        <v>55</v>
      </c>
      <c r="U98" s="6" t="s">
        <v>97</v>
      </c>
      <c r="V98" s="6" t="s">
        <v>97</v>
      </c>
      <c r="W98" s="6" t="s">
        <v>579</v>
      </c>
      <c r="X98" s="6" t="s">
        <v>45</v>
      </c>
      <c r="Y98" s="6" t="s">
        <v>580</v>
      </c>
      <c r="Z98" s="6" t="s">
        <v>581</v>
      </c>
      <c r="AB98" s="6" t="s">
        <v>582</v>
      </c>
      <c r="AC98" s="6">
        <v>699</v>
      </c>
      <c r="AF98" s="6" t="s">
        <v>41</v>
      </c>
      <c r="AI98" s="6" t="str">
        <f>HYPERLINK("https://doi.org/10.1515/9783110295900")</f>
        <v>https://doi.org/10.1515/9783110295900</v>
      </c>
      <c r="AK98" s="6" t="s">
        <v>48</v>
      </c>
    </row>
    <row r="99" spans="1:37" s="6" customFormat="1" x14ac:dyDescent="0.3">
      <c r="A99" s="6">
        <v>605931</v>
      </c>
      <c r="B99" s="7">
        <v>9783748604358</v>
      </c>
      <c r="C99" s="7"/>
      <c r="D99" s="7"/>
      <c r="F99" s="6" t="s">
        <v>583</v>
      </c>
      <c r="G99" s="6" t="s">
        <v>584</v>
      </c>
      <c r="H99" s="6" t="s">
        <v>585</v>
      </c>
      <c r="J99" s="6">
        <v>2</v>
      </c>
      <c r="M99" s="6" t="s">
        <v>65</v>
      </c>
      <c r="N99" s="8">
        <v>44342</v>
      </c>
      <c r="O99" s="6">
        <v>2021</v>
      </c>
      <c r="P99" s="6">
        <v>275</v>
      </c>
      <c r="R99" s="6">
        <v>10</v>
      </c>
      <c r="T99" s="6" t="s">
        <v>42</v>
      </c>
      <c r="U99" s="6" t="s">
        <v>66</v>
      </c>
      <c r="V99" s="6" t="s">
        <v>66</v>
      </c>
      <c r="W99" s="6" t="s">
        <v>67</v>
      </c>
      <c r="Y99" s="6" t="s">
        <v>586</v>
      </c>
      <c r="AC99" s="6">
        <v>179</v>
      </c>
      <c r="AE99" s="7"/>
      <c r="AF99" s="7" t="s">
        <v>41</v>
      </c>
      <c r="AG99" s="7"/>
      <c r="AH99" s="7"/>
      <c r="AI99" s="6" t="str">
        <f>HYPERLINK("https://doi.org/10.1515/9783748604358")</f>
        <v>https://doi.org/10.1515/9783748604358</v>
      </c>
      <c r="AK99" s="6" t="s">
        <v>48</v>
      </c>
    </row>
    <row r="100" spans="1:37" s="6" customFormat="1" x14ac:dyDescent="0.3">
      <c r="A100" s="6">
        <v>562282</v>
      </c>
      <c r="B100" s="7">
        <v>9783110618952</v>
      </c>
      <c r="C100" s="7"/>
      <c r="D100" s="7">
        <v>9783110618051</v>
      </c>
      <c r="E100" s="6" t="s">
        <v>36</v>
      </c>
      <c r="F100" s="6" t="s">
        <v>587</v>
      </c>
      <c r="G100" s="6" t="s">
        <v>588</v>
      </c>
      <c r="H100" s="6" t="s">
        <v>589</v>
      </c>
      <c r="J100" s="6">
        <v>1</v>
      </c>
      <c r="K100" s="6" t="s">
        <v>39</v>
      </c>
      <c r="M100" s="6" t="s">
        <v>40</v>
      </c>
      <c r="N100" s="8">
        <v>44053</v>
      </c>
      <c r="O100" s="6">
        <v>2020</v>
      </c>
      <c r="P100" s="6">
        <v>375</v>
      </c>
      <c r="Q100" s="6">
        <v>41</v>
      </c>
      <c r="S100" s="6">
        <v>2417</v>
      </c>
      <c r="T100" s="6" t="s">
        <v>42</v>
      </c>
      <c r="U100" s="6" t="s">
        <v>590</v>
      </c>
      <c r="V100" s="6" t="s">
        <v>590</v>
      </c>
      <c r="W100" s="6" t="s">
        <v>591</v>
      </c>
      <c r="X100" s="6" t="s">
        <v>45</v>
      </c>
      <c r="Y100" s="6" t="s">
        <v>592</v>
      </c>
      <c r="AB100" s="6" t="s">
        <v>593</v>
      </c>
      <c r="AC100" s="6">
        <v>699</v>
      </c>
      <c r="AE100" s="6">
        <v>74.95</v>
      </c>
      <c r="AF100" s="6" t="s">
        <v>41</v>
      </c>
      <c r="AH100" s="6" t="s">
        <v>41</v>
      </c>
      <c r="AI100" s="6" t="str">
        <f>HYPERLINK("https://doi.org/10.1515/9783110618952")</f>
        <v>https://doi.org/10.1515/9783110618952</v>
      </c>
      <c r="AK100" s="6" t="s">
        <v>48</v>
      </c>
    </row>
    <row r="101" spans="1:37" s="6" customFormat="1" x14ac:dyDescent="0.3">
      <c r="A101" s="6">
        <v>534522</v>
      </c>
      <c r="B101" s="7">
        <v>9783110570137</v>
      </c>
      <c r="C101" s="7"/>
      <c r="D101" s="7">
        <v>9783110570113</v>
      </c>
      <c r="E101" s="6" t="s">
        <v>36</v>
      </c>
      <c r="F101" s="6" t="s">
        <v>594</v>
      </c>
      <c r="G101" s="6" t="s">
        <v>595</v>
      </c>
      <c r="H101" s="6" t="s">
        <v>596</v>
      </c>
      <c r="J101" s="6">
        <v>1</v>
      </c>
      <c r="K101" s="6" t="s">
        <v>79</v>
      </c>
      <c r="M101" s="6" t="s">
        <v>40</v>
      </c>
      <c r="N101" s="8">
        <v>43850</v>
      </c>
      <c r="O101" s="6">
        <v>2020</v>
      </c>
      <c r="P101" s="6">
        <v>513</v>
      </c>
      <c r="Q101" s="6">
        <v>75</v>
      </c>
      <c r="S101" s="6">
        <v>2417</v>
      </c>
      <c r="T101" s="6" t="s">
        <v>55</v>
      </c>
      <c r="U101" s="6" t="s">
        <v>97</v>
      </c>
      <c r="V101" s="6" t="s">
        <v>97</v>
      </c>
      <c r="W101" s="6" t="s">
        <v>597</v>
      </c>
      <c r="X101" s="6" t="s">
        <v>45</v>
      </c>
      <c r="Y101" s="6" t="s">
        <v>598</v>
      </c>
      <c r="AB101" s="6" t="s">
        <v>599</v>
      </c>
      <c r="AC101" s="6">
        <v>249</v>
      </c>
      <c r="AE101" s="6">
        <v>79.95</v>
      </c>
      <c r="AF101" s="6" t="s">
        <v>41</v>
      </c>
      <c r="AH101" s="6" t="s">
        <v>41</v>
      </c>
      <c r="AI101" s="6" t="str">
        <f>HYPERLINK("https://doi.org/10.1515/9783110570137")</f>
        <v>https://doi.org/10.1515/9783110570137</v>
      </c>
      <c r="AK101" s="6" t="s">
        <v>48</v>
      </c>
    </row>
    <row r="102" spans="1:37" s="6" customFormat="1" x14ac:dyDescent="0.3">
      <c r="A102" s="6">
        <v>523547</v>
      </c>
      <c r="B102" s="7">
        <v>9783110501087</v>
      </c>
      <c r="C102" s="7"/>
      <c r="D102" s="7">
        <v>9783110501070</v>
      </c>
      <c r="E102" s="6" t="s">
        <v>36</v>
      </c>
      <c r="F102" s="6" t="s">
        <v>600</v>
      </c>
      <c r="G102" s="6" t="s">
        <v>601</v>
      </c>
      <c r="H102" s="6" t="s">
        <v>602</v>
      </c>
      <c r="J102" s="6">
        <v>1</v>
      </c>
      <c r="K102" s="6" t="s">
        <v>39</v>
      </c>
      <c r="L102" s="9" t="s">
        <v>603</v>
      </c>
      <c r="M102" s="6" t="s">
        <v>40</v>
      </c>
      <c r="N102" s="8">
        <v>43682</v>
      </c>
      <c r="O102" s="6">
        <v>2019</v>
      </c>
      <c r="P102" s="6">
        <v>402</v>
      </c>
      <c r="Q102" s="6">
        <v>62</v>
      </c>
      <c r="S102" s="6">
        <v>2417</v>
      </c>
      <c r="T102" s="6" t="s">
        <v>55</v>
      </c>
      <c r="U102" s="6" t="s">
        <v>321</v>
      </c>
      <c r="V102" s="6" t="s">
        <v>321</v>
      </c>
      <c r="W102" s="6" t="s">
        <v>604</v>
      </c>
      <c r="X102" s="6" t="s">
        <v>45</v>
      </c>
      <c r="Y102" s="6" t="s">
        <v>605</v>
      </c>
      <c r="AB102" s="6" t="s">
        <v>606</v>
      </c>
      <c r="AC102" s="6">
        <v>249</v>
      </c>
      <c r="AE102" s="6">
        <v>84.95</v>
      </c>
      <c r="AF102" s="6" t="s">
        <v>41</v>
      </c>
      <c r="AH102" s="6" t="s">
        <v>41</v>
      </c>
      <c r="AI102" s="6" t="str">
        <f>HYPERLINK("https://doi.org/10.1515/9783110501087")</f>
        <v>https://doi.org/10.1515/9783110501087</v>
      </c>
      <c r="AK102" s="6" t="s">
        <v>48</v>
      </c>
    </row>
    <row r="103" spans="1:37" s="6" customFormat="1" x14ac:dyDescent="0.3">
      <c r="A103" s="6">
        <v>539436</v>
      </c>
      <c r="B103" s="7">
        <v>9783110603958</v>
      </c>
      <c r="C103" s="7"/>
      <c r="D103" s="7">
        <v>9783110603927</v>
      </c>
      <c r="E103" s="6" t="s">
        <v>36</v>
      </c>
      <c r="F103" s="6" t="s">
        <v>607</v>
      </c>
      <c r="G103" s="6" t="s">
        <v>608</v>
      </c>
      <c r="H103" s="6" t="s">
        <v>609</v>
      </c>
      <c r="J103" s="6">
        <v>1</v>
      </c>
      <c r="K103" s="6" t="s">
        <v>79</v>
      </c>
      <c r="M103" s="6" t="s">
        <v>40</v>
      </c>
      <c r="N103" s="8">
        <v>43591</v>
      </c>
      <c r="O103" s="6">
        <v>2019</v>
      </c>
      <c r="P103" s="6">
        <v>254</v>
      </c>
      <c r="S103" s="6">
        <v>2417</v>
      </c>
      <c r="T103" s="6" t="s">
        <v>55</v>
      </c>
      <c r="U103" s="6" t="s">
        <v>97</v>
      </c>
      <c r="V103" s="6" t="s">
        <v>97</v>
      </c>
      <c r="W103" s="6" t="s">
        <v>610</v>
      </c>
      <c r="X103" s="6" t="s">
        <v>45</v>
      </c>
      <c r="Y103" s="6" t="s">
        <v>611</v>
      </c>
      <c r="AB103" s="6" t="s">
        <v>612</v>
      </c>
      <c r="AC103" s="6">
        <v>249</v>
      </c>
      <c r="AE103" s="6">
        <v>79.95</v>
      </c>
      <c r="AF103" s="6" t="s">
        <v>41</v>
      </c>
      <c r="AH103" s="6" t="s">
        <v>41</v>
      </c>
      <c r="AI103" s="6" t="str">
        <f>HYPERLINK("https://doi.org/10.1515/9783110603958")</f>
        <v>https://doi.org/10.1515/9783110603958</v>
      </c>
      <c r="AK103" s="6" t="s">
        <v>48</v>
      </c>
    </row>
    <row r="104" spans="1:37" s="6" customFormat="1" x14ac:dyDescent="0.3">
      <c r="A104" s="6">
        <v>529015</v>
      </c>
      <c r="B104" s="7">
        <v>9783110544657</v>
      </c>
      <c r="C104" s="7"/>
      <c r="D104" s="7">
        <v>9783110544640</v>
      </c>
      <c r="E104" s="6" t="s">
        <v>36</v>
      </c>
      <c r="F104" s="6" t="s">
        <v>613</v>
      </c>
      <c r="G104" s="6" t="s">
        <v>614</v>
      </c>
      <c r="I104" s="6" t="s">
        <v>615</v>
      </c>
      <c r="J104" s="6">
        <v>1</v>
      </c>
      <c r="K104" s="6" t="s">
        <v>79</v>
      </c>
      <c r="M104" s="6" t="s">
        <v>40</v>
      </c>
      <c r="N104" s="8">
        <v>43668</v>
      </c>
      <c r="O104" s="6">
        <v>2019</v>
      </c>
      <c r="P104" s="6">
        <v>630</v>
      </c>
      <c r="Q104" s="6">
        <v>150</v>
      </c>
      <c r="S104" s="6">
        <v>2417</v>
      </c>
      <c r="T104" s="6" t="s">
        <v>42</v>
      </c>
      <c r="U104" s="6" t="s">
        <v>150</v>
      </c>
      <c r="V104" s="6" t="s">
        <v>150</v>
      </c>
      <c r="W104" s="6" t="s">
        <v>616</v>
      </c>
      <c r="X104" s="6" t="s">
        <v>45</v>
      </c>
      <c r="Y104" s="6" t="s">
        <v>617</v>
      </c>
      <c r="AB104" s="6" t="s">
        <v>618</v>
      </c>
      <c r="AC104" s="6">
        <v>249</v>
      </c>
      <c r="AE104" s="6">
        <v>104.95</v>
      </c>
      <c r="AF104" s="6" t="s">
        <v>41</v>
      </c>
      <c r="AH104" s="6" t="s">
        <v>41</v>
      </c>
      <c r="AI104" s="6" t="str">
        <f>HYPERLINK("https://doi.org/10.1515/9783110544657")</f>
        <v>https://doi.org/10.1515/9783110544657</v>
      </c>
      <c r="AK104" s="6" t="s">
        <v>48</v>
      </c>
    </row>
    <row r="105" spans="1:37" s="6" customFormat="1" x14ac:dyDescent="0.3">
      <c r="A105" s="6">
        <v>552590</v>
      </c>
      <c r="B105" s="7">
        <v>9780300240702</v>
      </c>
      <c r="C105" s="7"/>
      <c r="D105" s="7"/>
      <c r="F105" s="6" t="s">
        <v>619</v>
      </c>
      <c r="G105" s="6" t="s">
        <v>620</v>
      </c>
      <c r="H105" s="6" t="s">
        <v>621</v>
      </c>
      <c r="J105" s="6">
        <v>1</v>
      </c>
      <c r="M105" s="6" t="s">
        <v>114</v>
      </c>
      <c r="N105" s="8">
        <v>43473</v>
      </c>
      <c r="O105" s="6">
        <v>2019</v>
      </c>
      <c r="P105" s="6">
        <v>320</v>
      </c>
      <c r="R105" s="6">
        <v>10</v>
      </c>
      <c r="T105" s="6" t="s">
        <v>55</v>
      </c>
      <c r="U105" s="6" t="s">
        <v>56</v>
      </c>
      <c r="V105" s="6" t="s">
        <v>56</v>
      </c>
      <c r="W105" s="6" t="s">
        <v>622</v>
      </c>
      <c r="Y105" s="6" t="s">
        <v>623</v>
      </c>
      <c r="AB105" s="6" t="s">
        <v>624</v>
      </c>
      <c r="AC105" s="6">
        <v>97.95</v>
      </c>
      <c r="AE105" s="7"/>
      <c r="AF105" s="7" t="s">
        <v>41</v>
      </c>
      <c r="AG105" s="7"/>
      <c r="AH105" s="7"/>
      <c r="AI105" s="6" t="str">
        <f>HYPERLINK("https://doi.org/10.12987/9780300240702?locatt=mode:legacy")</f>
        <v>https://doi.org/10.12987/9780300240702?locatt=mode:legacy</v>
      </c>
      <c r="AK105" s="6" t="s">
        <v>48</v>
      </c>
    </row>
    <row r="106" spans="1:37" s="6" customFormat="1" x14ac:dyDescent="0.3">
      <c r="A106" s="6">
        <v>576603</v>
      </c>
      <c r="B106" s="7">
        <v>9783748602835</v>
      </c>
      <c r="C106" s="7"/>
      <c r="D106" s="7"/>
      <c r="F106" s="6" t="s">
        <v>625</v>
      </c>
      <c r="G106" s="6" t="s">
        <v>626</v>
      </c>
      <c r="H106" s="6" t="s">
        <v>627</v>
      </c>
      <c r="J106" s="6">
        <v>1</v>
      </c>
      <c r="M106" s="6" t="s">
        <v>65</v>
      </c>
      <c r="N106" s="8">
        <v>43941</v>
      </c>
      <c r="O106" s="6">
        <v>2020</v>
      </c>
      <c r="P106" s="6">
        <v>239</v>
      </c>
      <c r="R106" s="6">
        <v>10</v>
      </c>
      <c r="T106" s="6" t="s">
        <v>42</v>
      </c>
      <c r="U106" s="6" t="s">
        <v>66</v>
      </c>
      <c r="V106" s="6" t="s">
        <v>66</v>
      </c>
      <c r="W106" s="6" t="s">
        <v>67</v>
      </c>
      <c r="Y106" s="6" t="s">
        <v>628</v>
      </c>
      <c r="AC106" s="6">
        <v>189</v>
      </c>
      <c r="AE106" s="7"/>
      <c r="AF106" s="7" t="s">
        <v>41</v>
      </c>
      <c r="AG106" s="7"/>
      <c r="AH106" s="7"/>
      <c r="AI106" s="6" t="str">
        <f>HYPERLINK("https://doi.org/10.1515/9783748602835")</f>
        <v>https://doi.org/10.1515/9783748602835</v>
      </c>
      <c r="AK106" s="6" t="s">
        <v>48</v>
      </c>
    </row>
    <row r="107" spans="1:37" s="6" customFormat="1" x14ac:dyDescent="0.3">
      <c r="A107" s="6">
        <v>535050</v>
      </c>
      <c r="B107" s="7">
        <v>9783110579352</v>
      </c>
      <c r="C107" s="7"/>
      <c r="D107" s="7">
        <v>9783110579338</v>
      </c>
      <c r="E107" s="6" t="s">
        <v>36</v>
      </c>
      <c r="F107" s="6" t="s">
        <v>629</v>
      </c>
      <c r="I107" s="6" t="s">
        <v>630</v>
      </c>
      <c r="J107" s="6">
        <v>1</v>
      </c>
      <c r="K107" s="6" t="s">
        <v>79</v>
      </c>
      <c r="M107" s="6" t="s">
        <v>40</v>
      </c>
      <c r="N107" s="8">
        <v>43885</v>
      </c>
      <c r="O107" s="6">
        <v>2020</v>
      </c>
      <c r="P107" s="6">
        <v>453</v>
      </c>
      <c r="Q107" s="6">
        <v>40</v>
      </c>
      <c r="S107" s="6">
        <v>2417</v>
      </c>
      <c r="T107" s="6" t="s">
        <v>55</v>
      </c>
      <c r="U107" s="6" t="s">
        <v>321</v>
      </c>
      <c r="V107" s="6" t="s">
        <v>321</v>
      </c>
      <c r="W107" s="6" t="s">
        <v>631</v>
      </c>
      <c r="X107" s="6" t="s">
        <v>45</v>
      </c>
      <c r="Y107" s="6" t="s">
        <v>632</v>
      </c>
      <c r="AB107" s="6" t="s">
        <v>633</v>
      </c>
      <c r="AC107" s="6">
        <v>249</v>
      </c>
      <c r="AE107" s="6">
        <v>99.95</v>
      </c>
      <c r="AF107" s="6" t="s">
        <v>41</v>
      </c>
      <c r="AH107" s="6" t="s">
        <v>41</v>
      </c>
      <c r="AI107" s="6" t="str">
        <f>HYPERLINK("https://doi.org/10.1515/9783110579352")</f>
        <v>https://doi.org/10.1515/9783110579352</v>
      </c>
      <c r="AK107" s="6" t="s">
        <v>48</v>
      </c>
    </row>
    <row r="108" spans="1:37" s="6" customFormat="1" x14ac:dyDescent="0.3">
      <c r="A108" s="6">
        <v>602733</v>
      </c>
      <c r="B108" s="7">
        <v>9783110750294</v>
      </c>
      <c r="C108" s="7">
        <v>9783110750249</v>
      </c>
      <c r="D108" s="7"/>
      <c r="F108" s="6" t="s">
        <v>634</v>
      </c>
      <c r="H108" s="6" t="s">
        <v>635</v>
      </c>
      <c r="J108" s="6">
        <v>1</v>
      </c>
      <c r="M108" s="6" t="s">
        <v>40</v>
      </c>
      <c r="N108" s="8">
        <v>44746</v>
      </c>
      <c r="O108" s="6">
        <v>2022</v>
      </c>
      <c r="P108" s="6">
        <v>4074</v>
      </c>
      <c r="Q108" s="6">
        <v>300</v>
      </c>
      <c r="S108" s="6">
        <v>2417</v>
      </c>
      <c r="T108" s="6" t="s">
        <v>55</v>
      </c>
      <c r="U108" s="6" t="s">
        <v>272</v>
      </c>
      <c r="V108" s="6" t="s">
        <v>272</v>
      </c>
      <c r="W108" s="6" t="s">
        <v>636</v>
      </c>
      <c r="Y108" s="6" t="s">
        <v>637</v>
      </c>
      <c r="AB108" s="6" t="s">
        <v>638</v>
      </c>
      <c r="AC108" s="6">
        <v>830</v>
      </c>
      <c r="AD108" s="6">
        <v>1100</v>
      </c>
      <c r="AE108" s="7"/>
      <c r="AF108" s="7" t="s">
        <v>41</v>
      </c>
      <c r="AG108" s="7" t="s">
        <v>41</v>
      </c>
      <c r="AH108" s="7"/>
      <c r="AI108" s="6" t="str">
        <f>HYPERLINK("https://doi.org/10.1515/9783110750294")</f>
        <v>https://doi.org/10.1515/9783110750294</v>
      </c>
      <c r="AK108" s="6" t="s">
        <v>48</v>
      </c>
    </row>
    <row r="109" spans="1:37" s="6" customFormat="1" x14ac:dyDescent="0.3">
      <c r="A109" s="6">
        <v>580635</v>
      </c>
      <c r="B109" s="7">
        <v>9783110715507</v>
      </c>
      <c r="C109" s="7">
        <v>9783110715422</v>
      </c>
      <c r="D109" s="7"/>
      <c r="F109" s="6" t="s">
        <v>639</v>
      </c>
      <c r="G109" s="6" t="s">
        <v>640</v>
      </c>
      <c r="H109" s="6" t="s">
        <v>207</v>
      </c>
      <c r="J109" s="6">
        <v>2</v>
      </c>
      <c r="M109" s="6" t="s">
        <v>40</v>
      </c>
      <c r="N109" s="8">
        <v>44305</v>
      </c>
      <c r="O109" s="6">
        <v>2021</v>
      </c>
      <c r="P109" s="6">
        <v>363</v>
      </c>
      <c r="Q109" s="6">
        <v>154</v>
      </c>
      <c r="S109" s="6">
        <v>2417</v>
      </c>
      <c r="T109" s="6" t="s">
        <v>55</v>
      </c>
      <c r="U109" s="6" t="s">
        <v>208</v>
      </c>
      <c r="V109" s="6" t="s">
        <v>208</v>
      </c>
      <c r="W109" s="6" t="s">
        <v>641</v>
      </c>
      <c r="Y109" s="6" t="s">
        <v>642</v>
      </c>
      <c r="AB109" s="6" t="s">
        <v>643</v>
      </c>
      <c r="AC109" s="6">
        <v>139</v>
      </c>
      <c r="AD109" s="6">
        <v>149.94999999999999</v>
      </c>
      <c r="AE109" s="7"/>
      <c r="AF109" s="7" t="s">
        <v>41</v>
      </c>
      <c r="AG109" s="7" t="s">
        <v>41</v>
      </c>
      <c r="AH109" s="7"/>
      <c r="AI109" s="6" t="str">
        <f>HYPERLINK("https://doi.org/10.1515/9783110715507")</f>
        <v>https://doi.org/10.1515/9783110715507</v>
      </c>
      <c r="AK109" s="6" t="s">
        <v>48</v>
      </c>
    </row>
    <row r="110" spans="1:37" s="6" customFormat="1" x14ac:dyDescent="0.3">
      <c r="A110" s="6">
        <v>508052</v>
      </c>
      <c r="B110" s="7">
        <v>9781400865024</v>
      </c>
      <c r="C110" s="7"/>
      <c r="D110" s="7"/>
      <c r="F110" s="6" t="s">
        <v>644</v>
      </c>
      <c r="H110" s="6" t="s">
        <v>645</v>
      </c>
      <c r="J110" s="6">
        <v>1</v>
      </c>
      <c r="K110" s="6" t="s">
        <v>646</v>
      </c>
      <c r="L110" s="9" t="s">
        <v>647</v>
      </c>
      <c r="M110" s="6" t="s">
        <v>412</v>
      </c>
      <c r="N110" s="8">
        <v>41834</v>
      </c>
      <c r="O110" s="6">
        <v>1999</v>
      </c>
      <c r="P110" s="6">
        <v>350</v>
      </c>
      <c r="R110" s="6">
        <v>10</v>
      </c>
      <c r="T110" s="6" t="s">
        <v>42</v>
      </c>
      <c r="U110" s="6" t="s">
        <v>150</v>
      </c>
      <c r="V110" s="6" t="s">
        <v>150</v>
      </c>
      <c r="W110" s="6" t="s">
        <v>648</v>
      </c>
      <c r="Y110" s="6" t="s">
        <v>649</v>
      </c>
      <c r="AA110" s="6" t="s">
        <v>650</v>
      </c>
      <c r="AC110" s="6">
        <v>285</v>
      </c>
      <c r="AE110" s="7"/>
      <c r="AF110" s="7" t="s">
        <v>41</v>
      </c>
      <c r="AG110" s="7"/>
      <c r="AH110" s="7"/>
      <c r="AI110" s="6" t="str">
        <f>HYPERLINK("https://doi.org/10.1515/9781400865024")</f>
        <v>https://doi.org/10.1515/9781400865024</v>
      </c>
      <c r="AK110" s="6" t="s">
        <v>48</v>
      </c>
    </row>
    <row r="111" spans="1:37" s="6" customFormat="1" x14ac:dyDescent="0.3">
      <c r="A111" s="6">
        <v>573545</v>
      </c>
      <c r="B111" s="7">
        <v>9780231549165</v>
      </c>
      <c r="C111" s="7"/>
      <c r="D111" s="7"/>
      <c r="F111" s="6" t="s">
        <v>651</v>
      </c>
      <c r="G111" s="6" t="s">
        <v>652</v>
      </c>
      <c r="H111" s="6" t="s">
        <v>653</v>
      </c>
      <c r="J111" s="6">
        <v>1</v>
      </c>
      <c r="M111" s="6" t="s">
        <v>477</v>
      </c>
      <c r="N111" s="8">
        <v>43815</v>
      </c>
      <c r="O111" s="6">
        <v>2020</v>
      </c>
      <c r="R111" s="6">
        <v>10</v>
      </c>
      <c r="T111" s="6" t="s">
        <v>55</v>
      </c>
      <c r="U111" s="6" t="s">
        <v>56</v>
      </c>
      <c r="V111" s="6" t="s">
        <v>56</v>
      </c>
      <c r="W111" s="6" t="s">
        <v>654</v>
      </c>
      <c r="Y111" s="6" t="s">
        <v>655</v>
      </c>
      <c r="Z111" s="6" t="s">
        <v>656</v>
      </c>
      <c r="AA111" s="6" t="s">
        <v>657</v>
      </c>
      <c r="AB111" s="6" t="s">
        <v>658</v>
      </c>
      <c r="AC111" s="6">
        <v>19.95</v>
      </c>
      <c r="AE111" s="7"/>
      <c r="AF111" s="7" t="s">
        <v>41</v>
      </c>
      <c r="AG111" s="7"/>
      <c r="AH111" s="7"/>
      <c r="AI111" s="6" t="str">
        <f>HYPERLINK("https://doi.org/10.7312/copl19090")</f>
        <v>https://doi.org/10.7312/copl19090</v>
      </c>
      <c r="AK111" s="6" t="s">
        <v>48</v>
      </c>
    </row>
    <row r="112" spans="1:37" s="6" customFormat="1" x14ac:dyDescent="0.3">
      <c r="A112" s="6">
        <v>598753</v>
      </c>
      <c r="B112" s="7">
        <v>9783110740158</v>
      </c>
      <c r="C112" s="7"/>
      <c r="D112" s="7">
        <v>9783110740127</v>
      </c>
      <c r="E112" s="6" t="s">
        <v>36</v>
      </c>
      <c r="F112" s="6" t="s">
        <v>659</v>
      </c>
      <c r="G112" s="6" t="s">
        <v>660</v>
      </c>
      <c r="H112" s="6" t="s">
        <v>661</v>
      </c>
      <c r="J112" s="6">
        <v>2</v>
      </c>
      <c r="K112" s="6" t="s">
        <v>39</v>
      </c>
      <c r="M112" s="6" t="s">
        <v>40</v>
      </c>
      <c r="N112" s="8">
        <v>44480</v>
      </c>
      <c r="O112" s="6">
        <v>2021</v>
      </c>
      <c r="P112" s="6">
        <v>268</v>
      </c>
      <c r="Q112" s="6">
        <v>60</v>
      </c>
      <c r="S112" s="6">
        <v>2417</v>
      </c>
      <c r="T112" s="6" t="s">
        <v>55</v>
      </c>
      <c r="U112" s="6" t="s">
        <v>272</v>
      </c>
      <c r="V112" s="6" t="s">
        <v>272</v>
      </c>
      <c r="W112" s="6" t="s">
        <v>662</v>
      </c>
      <c r="X112" s="6" t="s">
        <v>45</v>
      </c>
      <c r="Y112" s="6" t="s">
        <v>663</v>
      </c>
      <c r="AB112" s="6" t="s">
        <v>664</v>
      </c>
      <c r="AC112" s="6">
        <v>699</v>
      </c>
      <c r="AE112" s="6">
        <v>79.95</v>
      </c>
      <c r="AF112" s="6" t="s">
        <v>41</v>
      </c>
      <c r="AH112" s="6" t="s">
        <v>41</v>
      </c>
      <c r="AI112" s="6" t="str">
        <f>HYPERLINK("https://doi.org/10.1515/9783110740158")</f>
        <v>https://doi.org/10.1515/9783110740158</v>
      </c>
      <c r="AK112" s="6" t="s">
        <v>48</v>
      </c>
    </row>
    <row r="113" spans="1:37" s="6" customFormat="1" x14ac:dyDescent="0.3">
      <c r="A113" s="6">
        <v>547676</v>
      </c>
      <c r="B113" s="7">
        <v>9783110640304</v>
      </c>
      <c r="C113" s="7"/>
      <c r="D113" s="7">
        <v>9783110640298</v>
      </c>
      <c r="E113" s="6" t="s">
        <v>36</v>
      </c>
      <c r="F113" s="6" t="s">
        <v>665</v>
      </c>
      <c r="H113" s="6" t="s">
        <v>666</v>
      </c>
      <c r="J113" s="6">
        <v>1</v>
      </c>
      <c r="K113" s="6" t="s">
        <v>79</v>
      </c>
      <c r="M113" s="6" t="s">
        <v>40</v>
      </c>
      <c r="N113" s="8">
        <v>43556</v>
      </c>
      <c r="O113" s="6">
        <v>2019</v>
      </c>
      <c r="P113" s="6">
        <v>207</v>
      </c>
      <c r="Q113" s="6">
        <v>30</v>
      </c>
      <c r="S113" s="6">
        <v>2417</v>
      </c>
      <c r="T113" s="6" t="s">
        <v>55</v>
      </c>
      <c r="U113" s="6" t="s">
        <v>56</v>
      </c>
      <c r="V113" s="6" t="s">
        <v>56</v>
      </c>
      <c r="W113" s="6" t="s">
        <v>667</v>
      </c>
      <c r="X113" s="6" t="s">
        <v>45</v>
      </c>
      <c r="Y113" s="6" t="s">
        <v>668</v>
      </c>
      <c r="AB113" s="6" t="s">
        <v>669</v>
      </c>
      <c r="AC113" s="6">
        <v>249</v>
      </c>
      <c r="AE113" s="6">
        <v>104.95</v>
      </c>
      <c r="AF113" s="6" t="s">
        <v>41</v>
      </c>
      <c r="AH113" s="6" t="s">
        <v>41</v>
      </c>
      <c r="AI113" s="6" t="str">
        <f>HYPERLINK("https://doi.org/10.1515/9783110640304")</f>
        <v>https://doi.org/10.1515/9783110640304</v>
      </c>
      <c r="AK113" s="6" t="s">
        <v>48</v>
      </c>
    </row>
    <row r="114" spans="1:37" s="6" customFormat="1" x14ac:dyDescent="0.3">
      <c r="A114" s="6">
        <v>513210</v>
      </c>
      <c r="B114" s="7">
        <v>9783110434330</v>
      </c>
      <c r="C114" s="7">
        <v>9783110441079</v>
      </c>
      <c r="D114" s="7"/>
      <c r="F114" s="6" t="s">
        <v>670</v>
      </c>
      <c r="I114" s="6" t="s">
        <v>671</v>
      </c>
      <c r="J114" s="6">
        <v>1</v>
      </c>
      <c r="K114" s="6" t="s">
        <v>195</v>
      </c>
      <c r="L114" s="9" t="s">
        <v>672</v>
      </c>
      <c r="M114" s="6" t="s">
        <v>40</v>
      </c>
      <c r="N114" s="8">
        <v>42835</v>
      </c>
      <c r="O114" s="6">
        <v>2017</v>
      </c>
      <c r="P114" s="6">
        <v>556</v>
      </c>
      <c r="S114" s="6">
        <v>2417</v>
      </c>
      <c r="T114" s="6" t="s">
        <v>42</v>
      </c>
      <c r="U114" s="6" t="s">
        <v>150</v>
      </c>
      <c r="V114" s="6" t="s">
        <v>150</v>
      </c>
      <c r="W114" s="6" t="s">
        <v>673</v>
      </c>
      <c r="Y114" s="6" t="s">
        <v>674</v>
      </c>
      <c r="Z114" s="6" t="s">
        <v>675</v>
      </c>
      <c r="AA114" s="6" t="s">
        <v>676</v>
      </c>
      <c r="AB114" s="6" t="s">
        <v>677</v>
      </c>
      <c r="AC114" s="6">
        <v>249</v>
      </c>
      <c r="AD114" s="6">
        <v>280</v>
      </c>
      <c r="AE114" s="7"/>
      <c r="AF114" s="7" t="s">
        <v>41</v>
      </c>
      <c r="AG114" s="7" t="s">
        <v>41</v>
      </c>
      <c r="AH114" s="7"/>
      <c r="AI114" s="6" t="str">
        <f>HYPERLINK("https://doi.org/10.1515/9783110434330")</f>
        <v>https://doi.org/10.1515/9783110434330</v>
      </c>
      <c r="AK114" s="6" t="s">
        <v>48</v>
      </c>
    </row>
    <row r="115" spans="1:37" s="6" customFormat="1" x14ac:dyDescent="0.3">
      <c r="A115" s="6">
        <v>36493</v>
      </c>
      <c r="B115" s="7">
        <v>9783110225020</v>
      </c>
      <c r="C115" s="7">
        <v>9783110225013</v>
      </c>
      <c r="D115" s="7"/>
      <c r="F115" s="6" t="s">
        <v>678</v>
      </c>
      <c r="I115" s="6" t="s">
        <v>679</v>
      </c>
      <c r="J115" s="6">
        <v>1</v>
      </c>
      <c r="M115" s="6" t="s">
        <v>40</v>
      </c>
      <c r="N115" s="8">
        <v>41249</v>
      </c>
      <c r="O115" s="6">
        <v>2013</v>
      </c>
      <c r="P115" s="6">
        <v>266</v>
      </c>
      <c r="R115" s="6">
        <v>10</v>
      </c>
      <c r="S115" s="6">
        <v>2417</v>
      </c>
      <c r="T115" s="6" t="s">
        <v>55</v>
      </c>
      <c r="U115" s="6" t="s">
        <v>97</v>
      </c>
      <c r="V115" s="6" t="s">
        <v>97</v>
      </c>
      <c r="W115" s="6" t="s">
        <v>680</v>
      </c>
      <c r="Y115" s="6" t="s">
        <v>681</v>
      </c>
      <c r="Z115" s="6" t="s">
        <v>682</v>
      </c>
      <c r="AB115" s="6" t="s">
        <v>683</v>
      </c>
      <c r="AC115" s="6">
        <v>139</v>
      </c>
      <c r="AD115" s="6">
        <v>119.95</v>
      </c>
      <c r="AE115" s="7"/>
      <c r="AF115" s="7" t="s">
        <v>41</v>
      </c>
      <c r="AG115" s="7" t="s">
        <v>41</v>
      </c>
      <c r="AH115" s="7"/>
      <c r="AI115" s="6" t="str">
        <f>HYPERLINK("https://doi.org/10.1515/9783110225020")</f>
        <v>https://doi.org/10.1515/9783110225020</v>
      </c>
      <c r="AK115" s="6" t="s">
        <v>48</v>
      </c>
    </row>
    <row r="116" spans="1:37" s="6" customFormat="1" x14ac:dyDescent="0.3">
      <c r="A116" s="6">
        <v>10769</v>
      </c>
      <c r="B116" s="7">
        <v>9783110862430</v>
      </c>
      <c r="C116" s="7">
        <v>9783110103410</v>
      </c>
      <c r="D116" s="7"/>
      <c r="F116" s="6" t="s">
        <v>684</v>
      </c>
      <c r="I116" s="6" t="s">
        <v>685</v>
      </c>
      <c r="J116" s="6">
        <v>1</v>
      </c>
      <c r="M116" s="6" t="s">
        <v>40</v>
      </c>
      <c r="N116" s="8">
        <v>40709</v>
      </c>
      <c r="O116" s="6">
        <v>1991</v>
      </c>
      <c r="P116" s="6">
        <v>1495</v>
      </c>
      <c r="R116" s="6">
        <v>10</v>
      </c>
      <c r="S116" s="6" t="s">
        <v>686</v>
      </c>
      <c r="T116" s="6" t="s">
        <v>42</v>
      </c>
      <c r="U116" s="6" t="s">
        <v>150</v>
      </c>
      <c r="V116" s="6" t="s">
        <v>150</v>
      </c>
      <c r="W116" s="6" t="s">
        <v>687</v>
      </c>
      <c r="Z116" s="6" t="s">
        <v>688</v>
      </c>
      <c r="AC116" s="6">
        <v>350</v>
      </c>
      <c r="AD116" s="6">
        <v>429.95</v>
      </c>
      <c r="AE116" s="7"/>
      <c r="AF116" s="7" t="s">
        <v>41</v>
      </c>
      <c r="AG116" s="7" t="s">
        <v>41</v>
      </c>
      <c r="AH116" s="7"/>
      <c r="AI116" s="6" t="str">
        <f>HYPERLINK("https://doi.org/10.1515/9783110862430")</f>
        <v>https://doi.org/10.1515/9783110862430</v>
      </c>
      <c r="AK116" s="6" t="s">
        <v>48</v>
      </c>
    </row>
    <row r="117" spans="1:37" s="6" customFormat="1" x14ac:dyDescent="0.3">
      <c r="A117" s="6">
        <v>34148</v>
      </c>
      <c r="B117" s="7">
        <v>9783110213423</v>
      </c>
      <c r="C117" s="7">
        <v>9783110213416</v>
      </c>
      <c r="D117" s="7">
        <v>9783110483420</v>
      </c>
      <c r="F117" s="6" t="s">
        <v>689</v>
      </c>
      <c r="I117" s="6" t="s">
        <v>331</v>
      </c>
      <c r="J117" s="6">
        <v>1</v>
      </c>
      <c r="K117" s="6" t="s">
        <v>332</v>
      </c>
      <c r="L117" s="9" t="s">
        <v>519</v>
      </c>
      <c r="M117" s="6" t="s">
        <v>40</v>
      </c>
      <c r="N117" s="8">
        <v>40162</v>
      </c>
      <c r="O117" s="6">
        <v>2009</v>
      </c>
      <c r="P117" s="6">
        <v>471</v>
      </c>
      <c r="Q117" s="6">
        <v>350</v>
      </c>
      <c r="R117" s="6">
        <v>10</v>
      </c>
      <c r="S117" s="6">
        <v>2417</v>
      </c>
      <c r="T117" s="6" t="s">
        <v>55</v>
      </c>
      <c r="U117" s="6" t="s">
        <v>334</v>
      </c>
      <c r="V117" s="6" t="s">
        <v>334</v>
      </c>
      <c r="W117" s="6" t="s">
        <v>335</v>
      </c>
      <c r="Y117" s="6" t="s">
        <v>690</v>
      </c>
      <c r="AB117" s="6" t="s">
        <v>337</v>
      </c>
      <c r="AC117" s="6">
        <v>139</v>
      </c>
      <c r="AD117" s="6">
        <v>99.95</v>
      </c>
      <c r="AE117" s="6">
        <v>24.95</v>
      </c>
      <c r="AF117" s="6" t="s">
        <v>41</v>
      </c>
      <c r="AG117" s="6" t="s">
        <v>41</v>
      </c>
      <c r="AH117" s="6" t="s">
        <v>41</v>
      </c>
      <c r="AI117" s="6" t="str">
        <f>HYPERLINK("https://doi.org/10.1515/9783110213423")</f>
        <v>https://doi.org/10.1515/9783110213423</v>
      </c>
      <c r="AK117" s="6" t="s">
        <v>48</v>
      </c>
    </row>
    <row r="118" spans="1:37" s="6" customFormat="1" x14ac:dyDescent="0.3">
      <c r="A118" s="6">
        <v>513316</v>
      </c>
      <c r="B118" s="7">
        <v>9783110441857</v>
      </c>
      <c r="C118" s="7"/>
      <c r="D118" s="7">
        <v>9783110407846</v>
      </c>
      <c r="E118" s="6" t="s">
        <v>36</v>
      </c>
      <c r="F118" s="6" t="s">
        <v>691</v>
      </c>
      <c r="G118" s="6" t="s">
        <v>692</v>
      </c>
      <c r="H118" s="6" t="s">
        <v>257</v>
      </c>
      <c r="J118" s="6">
        <v>1</v>
      </c>
      <c r="K118" s="6" t="s">
        <v>39</v>
      </c>
      <c r="L118" s="9" t="s">
        <v>693</v>
      </c>
      <c r="M118" s="6" t="s">
        <v>40</v>
      </c>
      <c r="N118" s="8">
        <v>42527</v>
      </c>
      <c r="O118" s="6">
        <v>2016</v>
      </c>
      <c r="P118" s="6">
        <v>153</v>
      </c>
      <c r="Q118" s="6">
        <v>100</v>
      </c>
      <c r="S118" s="6">
        <v>2417</v>
      </c>
      <c r="T118" s="6" t="s">
        <v>55</v>
      </c>
      <c r="U118" s="6" t="s">
        <v>97</v>
      </c>
      <c r="V118" s="6" t="s">
        <v>97</v>
      </c>
      <c r="W118" s="6" t="s">
        <v>694</v>
      </c>
      <c r="X118" s="6" t="s">
        <v>45</v>
      </c>
      <c r="Y118" s="6" t="s">
        <v>695</v>
      </c>
      <c r="Z118" s="6" t="s">
        <v>696</v>
      </c>
      <c r="AA118" s="6" t="s">
        <v>697</v>
      </c>
      <c r="AB118" s="6" t="s">
        <v>698</v>
      </c>
      <c r="AC118" s="6">
        <v>249</v>
      </c>
      <c r="AE118" s="6">
        <v>84.95</v>
      </c>
      <c r="AF118" s="6" t="s">
        <v>41</v>
      </c>
      <c r="AH118" s="6" t="s">
        <v>41</v>
      </c>
      <c r="AI118" s="6" t="str">
        <f>HYPERLINK("https://doi.org/10.1515/9783110441857")</f>
        <v>https://doi.org/10.1515/9783110441857</v>
      </c>
      <c r="AK118" s="6" t="s">
        <v>48</v>
      </c>
    </row>
    <row r="119" spans="1:37" s="6" customFormat="1" x14ac:dyDescent="0.3">
      <c r="A119" s="6">
        <v>580370</v>
      </c>
      <c r="B119" s="7">
        <v>9783110705386</v>
      </c>
      <c r="C119" s="7">
        <v>9783110705362</v>
      </c>
      <c r="D119" s="7"/>
      <c r="F119" s="6" t="s">
        <v>699</v>
      </c>
      <c r="G119" s="6" t="s">
        <v>700</v>
      </c>
      <c r="I119" s="6" t="s">
        <v>701</v>
      </c>
      <c r="J119" s="6">
        <v>2</v>
      </c>
      <c r="M119" s="6" t="s">
        <v>40</v>
      </c>
      <c r="N119" s="8">
        <v>44550</v>
      </c>
      <c r="O119" s="6">
        <v>2022</v>
      </c>
      <c r="P119" s="6">
        <v>649</v>
      </c>
      <c r="Q119" s="6">
        <v>78</v>
      </c>
      <c r="S119" s="6">
        <v>2417</v>
      </c>
      <c r="T119" s="6" t="s">
        <v>55</v>
      </c>
      <c r="U119" s="6" t="s">
        <v>97</v>
      </c>
      <c r="V119" s="6" t="s">
        <v>97</v>
      </c>
      <c r="W119" s="6" t="s">
        <v>702</v>
      </c>
      <c r="Y119" s="6" t="s">
        <v>703</v>
      </c>
      <c r="AB119" s="6" t="s">
        <v>704</v>
      </c>
      <c r="AC119" s="6">
        <v>139</v>
      </c>
      <c r="AD119" s="6">
        <v>149.94999999999999</v>
      </c>
      <c r="AE119" s="7"/>
      <c r="AF119" s="7" t="s">
        <v>41</v>
      </c>
      <c r="AG119" s="7" t="s">
        <v>41</v>
      </c>
      <c r="AH119" s="7"/>
      <c r="AI119" s="6" t="str">
        <f>HYPERLINK("https://doi.org/10.1515/9783110705386")</f>
        <v>https://doi.org/10.1515/9783110705386</v>
      </c>
      <c r="AK119" s="6" t="s">
        <v>48</v>
      </c>
    </row>
    <row r="120" spans="1:37" s="6" customFormat="1" x14ac:dyDescent="0.3">
      <c r="A120" s="6">
        <v>599010</v>
      </c>
      <c r="B120" s="7">
        <v>9783110742206</v>
      </c>
      <c r="C120" s="7"/>
      <c r="D120" s="7">
        <v>9783110742190</v>
      </c>
      <c r="E120" s="6" t="s">
        <v>36</v>
      </c>
      <c r="F120" s="6" t="s">
        <v>705</v>
      </c>
      <c r="G120" s="6" t="s">
        <v>206</v>
      </c>
      <c r="H120" s="6" t="s">
        <v>706</v>
      </c>
      <c r="J120" s="6">
        <v>1</v>
      </c>
      <c r="K120" s="6" t="s">
        <v>39</v>
      </c>
      <c r="M120" s="6" t="s">
        <v>40</v>
      </c>
      <c r="N120" s="8">
        <v>44432</v>
      </c>
      <c r="O120" s="6">
        <v>2021</v>
      </c>
      <c r="P120" s="6">
        <v>340</v>
      </c>
      <c r="Q120" s="6">
        <v>150</v>
      </c>
      <c r="S120" s="6">
        <v>2417</v>
      </c>
      <c r="T120" s="6" t="s">
        <v>42</v>
      </c>
      <c r="U120" s="6" t="s">
        <v>707</v>
      </c>
      <c r="V120" s="6" t="s">
        <v>707</v>
      </c>
      <c r="W120" s="6" t="s">
        <v>708</v>
      </c>
      <c r="X120" s="6" t="s">
        <v>45</v>
      </c>
      <c r="Y120" s="6" t="s">
        <v>709</v>
      </c>
      <c r="AB120" s="6" t="s">
        <v>710</v>
      </c>
      <c r="AC120" s="6">
        <v>699</v>
      </c>
      <c r="AE120" s="6">
        <v>79.95</v>
      </c>
      <c r="AF120" s="6" t="s">
        <v>41</v>
      </c>
      <c r="AH120" s="6" t="s">
        <v>41</v>
      </c>
      <c r="AI120" s="6" t="str">
        <f>HYPERLINK("https://doi.org/10.1515/9783110742206")</f>
        <v>https://doi.org/10.1515/9783110742206</v>
      </c>
      <c r="AK120" s="6" t="s">
        <v>48</v>
      </c>
    </row>
    <row r="121" spans="1:37" s="6" customFormat="1" x14ac:dyDescent="0.3">
      <c r="A121" s="6">
        <v>594630</v>
      </c>
      <c r="B121" s="7">
        <v>9780691220123</v>
      </c>
      <c r="C121" s="7"/>
      <c r="D121" s="7"/>
      <c r="F121" s="6" t="s">
        <v>711</v>
      </c>
      <c r="G121" s="6" t="s">
        <v>206</v>
      </c>
      <c r="H121" s="6" t="s">
        <v>712</v>
      </c>
      <c r="J121" s="6">
        <v>1</v>
      </c>
      <c r="M121" s="6" t="s">
        <v>412</v>
      </c>
      <c r="N121" s="8">
        <v>44110</v>
      </c>
      <c r="O121" s="6">
        <v>2007</v>
      </c>
      <c r="P121" s="6">
        <v>632</v>
      </c>
      <c r="R121" s="6">
        <v>10</v>
      </c>
      <c r="T121" s="6" t="s">
        <v>55</v>
      </c>
      <c r="U121" s="6" t="s">
        <v>56</v>
      </c>
      <c r="V121" s="6" t="s">
        <v>56</v>
      </c>
      <c r="W121" s="6" t="s">
        <v>439</v>
      </c>
      <c r="Y121" s="6" t="s">
        <v>713</v>
      </c>
      <c r="AA121" s="6" t="s">
        <v>714</v>
      </c>
      <c r="AB121" s="6" t="s">
        <v>715</v>
      </c>
      <c r="AC121" s="6">
        <v>255</v>
      </c>
      <c r="AE121" s="7"/>
      <c r="AF121" s="7" t="s">
        <v>41</v>
      </c>
      <c r="AG121" s="7"/>
      <c r="AH121" s="7"/>
      <c r="AI121" s="6" t="str">
        <f>HYPERLINK("https://doi.org/10.1515/9780691220123")</f>
        <v>https://doi.org/10.1515/9780691220123</v>
      </c>
      <c r="AK121" s="6" t="s">
        <v>48</v>
      </c>
    </row>
    <row r="122" spans="1:37" s="6" customFormat="1" x14ac:dyDescent="0.3">
      <c r="A122" s="6">
        <v>347475</v>
      </c>
      <c r="B122" s="7">
        <v>9783110351705</v>
      </c>
      <c r="C122" s="7"/>
      <c r="D122" s="7">
        <v>9783110351699</v>
      </c>
      <c r="E122" s="6" t="s">
        <v>36</v>
      </c>
      <c r="F122" s="6" t="s">
        <v>55</v>
      </c>
      <c r="G122" s="6" t="s">
        <v>716</v>
      </c>
      <c r="H122" s="6" t="s">
        <v>257</v>
      </c>
      <c r="J122" s="6">
        <v>1</v>
      </c>
      <c r="K122" s="6" t="s">
        <v>39</v>
      </c>
      <c r="L122" s="9" t="s">
        <v>717</v>
      </c>
      <c r="M122" s="6" t="s">
        <v>40</v>
      </c>
      <c r="N122" s="8">
        <v>42059</v>
      </c>
      <c r="O122" s="6">
        <v>2015</v>
      </c>
      <c r="P122" s="6">
        <v>152</v>
      </c>
      <c r="R122" s="6">
        <v>10</v>
      </c>
      <c r="S122" s="6">
        <v>2417</v>
      </c>
      <c r="T122" s="6" t="s">
        <v>55</v>
      </c>
      <c r="U122" s="6" t="s">
        <v>97</v>
      </c>
      <c r="V122" s="6" t="s">
        <v>97</v>
      </c>
      <c r="W122" s="6" t="s">
        <v>579</v>
      </c>
      <c r="X122" s="6" t="s">
        <v>45</v>
      </c>
      <c r="Y122" s="6" t="s">
        <v>718</v>
      </c>
      <c r="Z122" s="6" t="s">
        <v>719</v>
      </c>
      <c r="AB122" s="6" t="s">
        <v>261</v>
      </c>
      <c r="AC122" s="6">
        <v>699</v>
      </c>
      <c r="AF122" s="6" t="s">
        <v>41</v>
      </c>
      <c r="AI122" s="6" t="str">
        <f>HYPERLINK("https://doi.org/10.1515/9783110351705")</f>
        <v>https://doi.org/10.1515/9783110351705</v>
      </c>
      <c r="AK122" s="6" t="s">
        <v>48</v>
      </c>
    </row>
    <row r="123" spans="1:37" s="6" customFormat="1" x14ac:dyDescent="0.3">
      <c r="A123" s="6">
        <v>536948</v>
      </c>
      <c r="B123" s="7">
        <v>9783110589160</v>
      </c>
      <c r="C123" s="7"/>
      <c r="D123" s="7">
        <v>9783110589092</v>
      </c>
      <c r="E123" s="6" t="s">
        <v>36</v>
      </c>
      <c r="F123" s="6" t="s">
        <v>720</v>
      </c>
      <c r="G123" s="6" t="s">
        <v>721</v>
      </c>
      <c r="H123" s="6" t="s">
        <v>722</v>
      </c>
      <c r="J123" s="6">
        <v>1</v>
      </c>
      <c r="K123" s="6" t="s">
        <v>39</v>
      </c>
      <c r="M123" s="6" t="s">
        <v>40</v>
      </c>
      <c r="N123" s="8">
        <v>44235</v>
      </c>
      <c r="O123" s="6">
        <v>2021</v>
      </c>
      <c r="P123" s="6">
        <v>286</v>
      </c>
      <c r="Q123" s="6">
        <v>23</v>
      </c>
      <c r="S123" s="6">
        <v>2417</v>
      </c>
      <c r="T123" s="6" t="s">
        <v>55</v>
      </c>
      <c r="U123" s="6" t="s">
        <v>321</v>
      </c>
      <c r="V123" s="6" t="s">
        <v>321</v>
      </c>
      <c r="W123" s="6" t="s">
        <v>723</v>
      </c>
      <c r="X123" s="6" t="s">
        <v>45</v>
      </c>
      <c r="Y123" s="6" t="s">
        <v>724</v>
      </c>
      <c r="AB123" s="6" t="s">
        <v>725</v>
      </c>
      <c r="AC123" s="6">
        <v>699</v>
      </c>
      <c r="AE123" s="6">
        <v>79.95</v>
      </c>
      <c r="AF123" s="6" t="s">
        <v>41</v>
      </c>
      <c r="AH123" s="6" t="s">
        <v>41</v>
      </c>
      <c r="AI123" s="6" t="str">
        <f>HYPERLINK("https://doi.org/10.1515/9783110589160")</f>
        <v>https://doi.org/10.1515/9783110589160</v>
      </c>
      <c r="AK123" s="6" t="s">
        <v>48</v>
      </c>
    </row>
    <row r="124" spans="1:37" s="6" customFormat="1" x14ac:dyDescent="0.3">
      <c r="A124" s="6">
        <v>547677</v>
      </c>
      <c r="B124" s="7">
        <v>9783110640328</v>
      </c>
      <c r="C124" s="7"/>
      <c r="D124" s="7">
        <v>9783110640311</v>
      </c>
      <c r="E124" s="6" t="s">
        <v>36</v>
      </c>
      <c r="F124" s="6" t="s">
        <v>726</v>
      </c>
      <c r="G124" s="6" t="s">
        <v>727</v>
      </c>
      <c r="H124" s="6" t="s">
        <v>728</v>
      </c>
      <c r="J124" s="6">
        <v>1</v>
      </c>
      <c r="K124" s="6" t="s">
        <v>79</v>
      </c>
      <c r="M124" s="6" t="s">
        <v>40</v>
      </c>
      <c r="N124" s="8">
        <v>43605</v>
      </c>
      <c r="O124" s="6">
        <v>2019</v>
      </c>
      <c r="P124" s="6">
        <v>198</v>
      </c>
      <c r="S124" s="6">
        <v>2417</v>
      </c>
      <c r="T124" s="6" t="s">
        <v>55</v>
      </c>
      <c r="U124" s="6" t="s">
        <v>157</v>
      </c>
      <c r="V124" s="6" t="s">
        <v>157</v>
      </c>
      <c r="W124" s="6" t="s">
        <v>729</v>
      </c>
      <c r="X124" s="6" t="s">
        <v>45</v>
      </c>
      <c r="Y124" s="6" t="s">
        <v>730</v>
      </c>
      <c r="AB124" s="6" t="s">
        <v>731</v>
      </c>
      <c r="AC124" s="6">
        <v>249</v>
      </c>
      <c r="AE124" s="6">
        <v>94.95</v>
      </c>
      <c r="AF124" s="6" t="s">
        <v>41</v>
      </c>
      <c r="AH124" s="6" t="s">
        <v>41</v>
      </c>
      <c r="AI124" s="6" t="str">
        <f>HYPERLINK("https://doi.org/10.1515/9783110640328")</f>
        <v>https://doi.org/10.1515/9783110640328</v>
      </c>
      <c r="AK124" s="6" t="s">
        <v>48</v>
      </c>
    </row>
    <row r="125" spans="1:37" s="6" customFormat="1" x14ac:dyDescent="0.3">
      <c r="A125" s="6">
        <v>547445</v>
      </c>
      <c r="B125" s="7">
        <v>9783110639537</v>
      </c>
      <c r="C125" s="7">
        <v>9783110635799</v>
      </c>
      <c r="D125" s="7"/>
      <c r="F125" s="6" t="s">
        <v>732</v>
      </c>
      <c r="G125" s="6" t="s">
        <v>733</v>
      </c>
      <c r="I125" s="6" t="s">
        <v>734</v>
      </c>
      <c r="J125" s="6">
        <v>1</v>
      </c>
      <c r="M125" s="6" t="s">
        <v>40</v>
      </c>
      <c r="N125" s="8">
        <v>44214</v>
      </c>
      <c r="O125" s="6">
        <v>2021</v>
      </c>
      <c r="P125" s="6">
        <v>372</v>
      </c>
      <c r="Q125" s="6">
        <v>118</v>
      </c>
      <c r="S125" s="6">
        <v>2417</v>
      </c>
      <c r="T125" s="6" t="s">
        <v>42</v>
      </c>
      <c r="U125" s="6" t="s">
        <v>150</v>
      </c>
      <c r="V125" s="6" t="s">
        <v>150</v>
      </c>
      <c r="W125" s="6" t="s">
        <v>735</v>
      </c>
      <c r="Y125" s="6" t="s">
        <v>736</v>
      </c>
      <c r="AB125" s="6" t="s">
        <v>737</v>
      </c>
      <c r="AC125" s="6">
        <v>139</v>
      </c>
      <c r="AD125" s="6">
        <v>139.94999999999999</v>
      </c>
      <c r="AE125" s="7"/>
      <c r="AF125" s="7" t="s">
        <v>41</v>
      </c>
      <c r="AG125" s="7" t="s">
        <v>41</v>
      </c>
      <c r="AH125" s="7"/>
      <c r="AI125" s="6" t="str">
        <f>HYPERLINK("https://doi.org/10.1515/9783110639537")</f>
        <v>https://doi.org/10.1515/9783110639537</v>
      </c>
      <c r="AK125" s="6" t="s">
        <v>48</v>
      </c>
    </row>
    <row r="126" spans="1:37" s="6" customFormat="1" x14ac:dyDescent="0.3">
      <c r="A126" s="6">
        <v>557605</v>
      </c>
      <c r="B126" s="7">
        <v>9783110657685</v>
      </c>
      <c r="C126" s="7"/>
      <c r="D126" s="7">
        <v>9783110657647</v>
      </c>
      <c r="E126" s="6" t="s">
        <v>36</v>
      </c>
      <c r="F126" s="6" t="s">
        <v>467</v>
      </c>
      <c r="G126" s="6" t="s">
        <v>468</v>
      </c>
      <c r="H126" s="6" t="s">
        <v>469</v>
      </c>
      <c r="J126" s="6">
        <v>2</v>
      </c>
      <c r="K126" s="6" t="s">
        <v>39</v>
      </c>
      <c r="M126" s="6" t="s">
        <v>40</v>
      </c>
      <c r="N126" s="8">
        <v>43941</v>
      </c>
      <c r="O126" s="6">
        <v>2020</v>
      </c>
      <c r="P126" s="6">
        <v>463</v>
      </c>
      <c r="Q126" s="6">
        <v>150</v>
      </c>
      <c r="S126" s="6">
        <v>2417</v>
      </c>
      <c r="T126" s="6" t="s">
        <v>55</v>
      </c>
      <c r="U126" s="6" t="s">
        <v>97</v>
      </c>
      <c r="V126" s="6" t="s">
        <v>97</v>
      </c>
      <c r="W126" s="6" t="s">
        <v>738</v>
      </c>
      <c r="X126" s="6" t="s">
        <v>45</v>
      </c>
      <c r="Y126" s="6" t="s">
        <v>739</v>
      </c>
      <c r="AA126" s="6" t="s">
        <v>740</v>
      </c>
      <c r="AB126" s="6" t="s">
        <v>474</v>
      </c>
      <c r="AC126" s="6">
        <v>699</v>
      </c>
      <c r="AF126" s="6" t="s">
        <v>41</v>
      </c>
      <c r="AI126" s="6" t="str">
        <f>HYPERLINK("https://doi.org/10.1515/9783110657685")</f>
        <v>https://doi.org/10.1515/9783110657685</v>
      </c>
      <c r="AK126" s="6" t="s">
        <v>48</v>
      </c>
    </row>
    <row r="127" spans="1:37" s="6" customFormat="1" x14ac:dyDescent="0.3">
      <c r="A127" s="6">
        <v>570757</v>
      </c>
      <c r="B127" s="7">
        <v>9783748602385</v>
      </c>
      <c r="C127" s="7"/>
      <c r="D127" s="7"/>
      <c r="F127" s="6" t="s">
        <v>741</v>
      </c>
      <c r="H127" s="6" t="s">
        <v>742</v>
      </c>
      <c r="J127" s="6">
        <v>2</v>
      </c>
      <c r="M127" s="6" t="s">
        <v>65</v>
      </c>
      <c r="N127" s="8">
        <v>43774</v>
      </c>
      <c r="O127" s="6">
        <v>2019</v>
      </c>
      <c r="P127" s="6">
        <v>182</v>
      </c>
      <c r="R127" s="6">
        <v>10</v>
      </c>
      <c r="T127" s="6" t="s">
        <v>42</v>
      </c>
      <c r="U127" s="6" t="s">
        <v>66</v>
      </c>
      <c r="V127" s="6" t="s">
        <v>66</v>
      </c>
      <c r="W127" s="6" t="s">
        <v>67</v>
      </c>
      <c r="Y127" s="6" t="s">
        <v>743</v>
      </c>
      <c r="AB127" s="6" t="s">
        <v>744</v>
      </c>
      <c r="AC127" s="6">
        <v>179</v>
      </c>
      <c r="AE127" s="7"/>
      <c r="AF127" s="7" t="s">
        <v>41</v>
      </c>
      <c r="AG127" s="7"/>
      <c r="AH127" s="7"/>
      <c r="AI127" s="6" t="str">
        <f>HYPERLINK("https://doi.org/10.1515/9783748602385")</f>
        <v>https://doi.org/10.1515/9783748602385</v>
      </c>
      <c r="AK127" s="6" t="s">
        <v>48</v>
      </c>
    </row>
    <row r="128" spans="1:37" s="6" customFormat="1" x14ac:dyDescent="0.3">
      <c r="A128" s="6">
        <v>557552</v>
      </c>
      <c r="B128" s="7">
        <v>9783110657357</v>
      </c>
      <c r="C128" s="7"/>
      <c r="D128" s="7">
        <v>9783110657340</v>
      </c>
      <c r="E128" s="6" t="s">
        <v>36</v>
      </c>
      <c r="F128" s="6" t="s">
        <v>745</v>
      </c>
      <c r="G128" s="6" t="s">
        <v>746</v>
      </c>
      <c r="H128" s="6" t="s">
        <v>747</v>
      </c>
      <c r="J128" s="6">
        <v>1</v>
      </c>
      <c r="K128" s="6" t="s">
        <v>39</v>
      </c>
      <c r="M128" s="6" t="s">
        <v>40</v>
      </c>
      <c r="N128" s="8">
        <v>44032</v>
      </c>
      <c r="O128" s="6">
        <v>2020</v>
      </c>
      <c r="P128" s="6">
        <v>219</v>
      </c>
      <c r="Q128" s="6">
        <v>9</v>
      </c>
      <c r="S128" s="6">
        <v>2417</v>
      </c>
      <c r="T128" s="6" t="s">
        <v>55</v>
      </c>
      <c r="U128" s="6" t="s">
        <v>745</v>
      </c>
      <c r="V128" s="6" t="s">
        <v>745</v>
      </c>
      <c r="W128" s="6" t="s">
        <v>748</v>
      </c>
      <c r="X128" s="6" t="s">
        <v>45</v>
      </c>
      <c r="Y128" s="6" t="s">
        <v>749</v>
      </c>
      <c r="AB128" s="6" t="s">
        <v>750</v>
      </c>
      <c r="AC128" s="6">
        <v>699</v>
      </c>
      <c r="AE128" s="6">
        <v>79.95</v>
      </c>
      <c r="AF128" s="6" t="s">
        <v>41</v>
      </c>
      <c r="AH128" s="6" t="s">
        <v>41</v>
      </c>
      <c r="AI128" s="6" t="str">
        <f>HYPERLINK("https://doi.org/10.1515/9783110657357")</f>
        <v>https://doi.org/10.1515/9783110657357</v>
      </c>
      <c r="AK128" s="6" t="s">
        <v>48</v>
      </c>
    </row>
    <row r="129" spans="1:37" s="6" customFormat="1" x14ac:dyDescent="0.3">
      <c r="A129" s="6">
        <v>320130</v>
      </c>
      <c r="B129" s="7">
        <v>9783110344387</v>
      </c>
      <c r="C129" s="7">
        <v>9783110344219</v>
      </c>
      <c r="D129" s="7"/>
      <c r="F129" s="6" t="s">
        <v>751</v>
      </c>
      <c r="G129" s="6" t="s">
        <v>752</v>
      </c>
      <c r="I129" s="6" t="s">
        <v>753</v>
      </c>
      <c r="J129" s="6">
        <v>1</v>
      </c>
      <c r="K129" s="6" t="s">
        <v>754</v>
      </c>
      <c r="L129" s="9" t="s">
        <v>755</v>
      </c>
      <c r="M129" s="6" t="s">
        <v>40</v>
      </c>
      <c r="N129" s="8">
        <v>43073</v>
      </c>
      <c r="O129" s="6">
        <v>2018</v>
      </c>
      <c r="P129" s="6">
        <v>380</v>
      </c>
      <c r="Q129" s="6">
        <v>300</v>
      </c>
      <c r="S129" s="6">
        <v>2417</v>
      </c>
      <c r="T129" s="6" t="s">
        <v>55</v>
      </c>
      <c r="U129" s="6" t="s">
        <v>756</v>
      </c>
      <c r="V129" s="6" t="s">
        <v>756</v>
      </c>
      <c r="W129" s="6" t="s">
        <v>757</v>
      </c>
      <c r="Y129" s="6" t="s">
        <v>758</v>
      </c>
      <c r="Z129" s="6" t="s">
        <v>759</v>
      </c>
      <c r="AA129" s="6" t="s">
        <v>760</v>
      </c>
      <c r="AB129" s="6" t="s">
        <v>761</v>
      </c>
      <c r="AC129" s="6">
        <v>139</v>
      </c>
      <c r="AD129" s="6">
        <v>119.95</v>
      </c>
      <c r="AE129" s="7"/>
      <c r="AF129" s="7" t="s">
        <v>41</v>
      </c>
      <c r="AG129" s="7" t="s">
        <v>41</v>
      </c>
      <c r="AH129" s="7"/>
      <c r="AI129" s="6" t="str">
        <f>HYPERLINK("https://doi.org/10.1515/9783110344387")</f>
        <v>https://doi.org/10.1515/9783110344387</v>
      </c>
      <c r="AK129" s="6" t="s">
        <v>48</v>
      </c>
    </row>
    <row r="130" spans="1:37" s="6" customFormat="1" x14ac:dyDescent="0.3">
      <c r="A130" s="6">
        <v>34150</v>
      </c>
      <c r="B130" s="7">
        <v>9783110213447</v>
      </c>
      <c r="C130" s="7">
        <v>9783110213430</v>
      </c>
      <c r="D130" s="7">
        <v>9783110483437</v>
      </c>
      <c r="F130" s="6" t="s">
        <v>762</v>
      </c>
      <c r="I130" s="6" t="s">
        <v>331</v>
      </c>
      <c r="J130" s="6">
        <v>1</v>
      </c>
      <c r="K130" s="6" t="s">
        <v>332</v>
      </c>
      <c r="L130" s="9" t="s">
        <v>763</v>
      </c>
      <c r="M130" s="6" t="s">
        <v>40</v>
      </c>
      <c r="N130" s="8">
        <v>40162</v>
      </c>
      <c r="O130" s="6">
        <v>2009</v>
      </c>
      <c r="P130" s="6">
        <v>400</v>
      </c>
      <c r="Q130" s="6">
        <v>350</v>
      </c>
      <c r="R130" s="6">
        <v>10</v>
      </c>
      <c r="S130" s="6">
        <v>2417</v>
      </c>
      <c r="T130" s="6" t="s">
        <v>55</v>
      </c>
      <c r="U130" s="6" t="s">
        <v>334</v>
      </c>
      <c r="V130" s="6" t="s">
        <v>334</v>
      </c>
      <c r="W130" s="6" t="s">
        <v>335</v>
      </c>
      <c r="Y130" s="6" t="s">
        <v>764</v>
      </c>
      <c r="AB130" s="6" t="s">
        <v>337</v>
      </c>
      <c r="AC130" s="6">
        <v>139</v>
      </c>
      <c r="AD130" s="6">
        <v>99.95</v>
      </c>
      <c r="AE130" s="6">
        <v>24.95</v>
      </c>
      <c r="AF130" s="6" t="s">
        <v>41</v>
      </c>
      <c r="AG130" s="6" t="s">
        <v>41</v>
      </c>
      <c r="AH130" s="6" t="s">
        <v>41</v>
      </c>
      <c r="AI130" s="6" t="str">
        <f>HYPERLINK("https://doi.org/10.1515/9783110213447")</f>
        <v>https://doi.org/10.1515/9783110213447</v>
      </c>
      <c r="AK130" s="6" t="s">
        <v>48</v>
      </c>
    </row>
    <row r="131" spans="1:37" s="6" customFormat="1" x14ac:dyDescent="0.3">
      <c r="A131" s="6">
        <v>527401</v>
      </c>
      <c r="B131" s="7">
        <v>9783110536621</v>
      </c>
      <c r="C131" s="7"/>
      <c r="D131" s="7">
        <v>9783110536393</v>
      </c>
      <c r="E131" s="6" t="s">
        <v>36</v>
      </c>
      <c r="F131" s="6" t="s">
        <v>765</v>
      </c>
      <c r="H131" s="6" t="s">
        <v>257</v>
      </c>
      <c r="J131" s="6">
        <v>1</v>
      </c>
      <c r="K131" s="6" t="s">
        <v>39</v>
      </c>
      <c r="M131" s="6" t="s">
        <v>40</v>
      </c>
      <c r="N131" s="8">
        <v>43654</v>
      </c>
      <c r="O131" s="6">
        <v>2019</v>
      </c>
      <c r="P131" s="6">
        <v>142</v>
      </c>
      <c r="Q131" s="6">
        <v>150</v>
      </c>
      <c r="S131" s="6">
        <v>2417</v>
      </c>
      <c r="T131" s="6" t="s">
        <v>55</v>
      </c>
      <c r="U131" s="6" t="s">
        <v>97</v>
      </c>
      <c r="V131" s="6" t="s">
        <v>97</v>
      </c>
      <c r="W131" s="6" t="s">
        <v>766</v>
      </c>
      <c r="X131" s="6" t="s">
        <v>45</v>
      </c>
      <c r="Y131" s="6" t="s">
        <v>767</v>
      </c>
      <c r="AB131" s="6" t="s">
        <v>768</v>
      </c>
      <c r="AC131" s="6">
        <v>699</v>
      </c>
      <c r="AE131" s="6">
        <v>79.95</v>
      </c>
      <c r="AF131" s="6" t="s">
        <v>41</v>
      </c>
      <c r="AH131" s="6" t="s">
        <v>41</v>
      </c>
      <c r="AI131" s="6" t="str">
        <f>HYPERLINK("https://doi.org/10.1515/9783110536621")</f>
        <v>https://doi.org/10.1515/9783110536621</v>
      </c>
      <c r="AK131" s="6" t="s">
        <v>48</v>
      </c>
    </row>
    <row r="132" spans="1:37" s="6" customFormat="1" x14ac:dyDescent="0.3">
      <c r="A132" s="6">
        <v>560941</v>
      </c>
      <c r="B132" s="7">
        <v>9783110665147</v>
      </c>
      <c r="C132" s="7"/>
      <c r="D132" s="7">
        <v>9783110665031</v>
      </c>
      <c r="E132" s="6" t="s">
        <v>36</v>
      </c>
      <c r="F132" s="6" t="s">
        <v>769</v>
      </c>
      <c r="I132" s="6" t="s">
        <v>770</v>
      </c>
      <c r="J132" s="6">
        <v>1</v>
      </c>
      <c r="K132" s="6" t="s">
        <v>79</v>
      </c>
      <c r="M132" s="6" t="s">
        <v>40</v>
      </c>
      <c r="N132" s="8">
        <v>43759</v>
      </c>
      <c r="O132" s="6">
        <v>2019</v>
      </c>
      <c r="P132" s="6">
        <v>404</v>
      </c>
      <c r="Q132" s="6">
        <v>54</v>
      </c>
      <c r="S132" s="6">
        <v>2417</v>
      </c>
      <c r="T132" s="6" t="s">
        <v>55</v>
      </c>
      <c r="U132" s="6" t="s">
        <v>56</v>
      </c>
      <c r="V132" s="6" t="s">
        <v>56</v>
      </c>
      <c r="W132" s="6" t="s">
        <v>771</v>
      </c>
      <c r="X132" s="6" t="s">
        <v>45</v>
      </c>
      <c r="Y132" s="6" t="s">
        <v>772</v>
      </c>
      <c r="AB132" s="6" t="s">
        <v>773</v>
      </c>
      <c r="AC132" s="6">
        <v>249</v>
      </c>
      <c r="AE132" s="6">
        <v>79.95</v>
      </c>
      <c r="AF132" s="6" t="s">
        <v>41</v>
      </c>
      <c r="AH132" s="6" t="s">
        <v>41</v>
      </c>
      <c r="AI132" s="6" t="str">
        <f>HYPERLINK("https://doi.org/10.1515/9783110665147")</f>
        <v>https://doi.org/10.1515/9783110665147</v>
      </c>
      <c r="AK132" s="6" t="s">
        <v>48</v>
      </c>
    </row>
    <row r="133" spans="1:37" s="6" customFormat="1" x14ac:dyDescent="0.3">
      <c r="A133" s="6">
        <v>569708</v>
      </c>
      <c r="B133" s="7">
        <v>9783748602361</v>
      </c>
      <c r="C133" s="7"/>
      <c r="D133" s="7"/>
      <c r="F133" s="6" t="s">
        <v>774</v>
      </c>
      <c r="G133" s="6" t="s">
        <v>231</v>
      </c>
      <c r="H133" s="6" t="s">
        <v>775</v>
      </c>
      <c r="J133" s="6">
        <v>1</v>
      </c>
      <c r="K133" s="6" t="s">
        <v>776</v>
      </c>
      <c r="M133" s="6" t="s">
        <v>65</v>
      </c>
      <c r="N133" s="8">
        <v>41654</v>
      </c>
      <c r="O133" s="6">
        <v>2014</v>
      </c>
      <c r="P133" s="6">
        <v>384</v>
      </c>
      <c r="R133" s="6">
        <v>10</v>
      </c>
      <c r="T133" s="6" t="s">
        <v>42</v>
      </c>
      <c r="U133" s="6" t="s">
        <v>66</v>
      </c>
      <c r="V133" s="6" t="s">
        <v>66</v>
      </c>
      <c r="W133" s="6" t="s">
        <v>67</v>
      </c>
      <c r="Y133" s="6" t="s">
        <v>777</v>
      </c>
      <c r="AC133" s="6">
        <v>189</v>
      </c>
      <c r="AE133" s="7"/>
      <c r="AF133" s="7" t="s">
        <v>41</v>
      </c>
      <c r="AG133" s="7"/>
      <c r="AH133" s="7"/>
      <c r="AI133" s="6" t="str">
        <f>HYPERLINK("https://doi.org/10.1515/9783748602361")</f>
        <v>https://doi.org/10.1515/9783748602361</v>
      </c>
      <c r="AK133" s="6" t="s">
        <v>48</v>
      </c>
    </row>
    <row r="134" spans="1:37" s="6" customFormat="1" x14ac:dyDescent="0.3">
      <c r="A134" s="6">
        <v>123691</v>
      </c>
      <c r="B134" s="7">
        <v>9783110281392</v>
      </c>
      <c r="C134" s="7"/>
      <c r="D134" s="7">
        <v>9783110281408</v>
      </c>
      <c r="E134" s="6" t="s">
        <v>36</v>
      </c>
      <c r="F134" s="6" t="s">
        <v>778</v>
      </c>
      <c r="I134" s="6" t="s">
        <v>779</v>
      </c>
      <c r="J134" s="6">
        <v>1</v>
      </c>
      <c r="K134" s="6" t="s">
        <v>79</v>
      </c>
      <c r="M134" s="6" t="s">
        <v>40</v>
      </c>
      <c r="N134" s="8">
        <v>43451</v>
      </c>
      <c r="O134" s="6">
        <v>2019</v>
      </c>
      <c r="P134" s="6">
        <v>332</v>
      </c>
      <c r="Q134" s="6">
        <v>72</v>
      </c>
      <c r="R134" s="6">
        <v>10</v>
      </c>
      <c r="S134" s="6">
        <v>2417</v>
      </c>
      <c r="T134" s="6" t="s">
        <v>55</v>
      </c>
      <c r="U134" s="6" t="s">
        <v>780</v>
      </c>
      <c r="V134" s="6" t="s">
        <v>780</v>
      </c>
      <c r="W134" s="6" t="s">
        <v>781</v>
      </c>
      <c r="X134" s="6" t="s">
        <v>45</v>
      </c>
      <c r="Y134" s="6" t="s">
        <v>782</v>
      </c>
      <c r="Z134" s="6" t="s">
        <v>783</v>
      </c>
      <c r="AB134" s="6" t="s">
        <v>784</v>
      </c>
      <c r="AC134" s="6">
        <v>249</v>
      </c>
      <c r="AE134" s="6">
        <v>94.95</v>
      </c>
      <c r="AF134" s="6" t="s">
        <v>41</v>
      </c>
      <c r="AH134" s="6" t="s">
        <v>41</v>
      </c>
      <c r="AI134" s="6" t="str">
        <f>HYPERLINK("https://doi.org/10.1515/9783110281392")</f>
        <v>https://doi.org/10.1515/9783110281392</v>
      </c>
      <c r="AK134" s="6" t="s">
        <v>48</v>
      </c>
    </row>
    <row r="135" spans="1:37" s="6" customFormat="1" x14ac:dyDescent="0.3">
      <c r="A135" s="6">
        <v>596546</v>
      </c>
      <c r="B135" s="7">
        <v>9781501516115</v>
      </c>
      <c r="C135" s="7">
        <v>9781501524554</v>
      </c>
      <c r="D135" s="7"/>
      <c r="F135" s="6" t="s">
        <v>785</v>
      </c>
      <c r="H135" s="6" t="s">
        <v>786</v>
      </c>
      <c r="J135" s="6">
        <v>1</v>
      </c>
      <c r="M135" s="6" t="s">
        <v>40</v>
      </c>
      <c r="N135" s="8">
        <v>44580</v>
      </c>
      <c r="O135" s="6">
        <v>2022</v>
      </c>
      <c r="P135" s="6">
        <v>138</v>
      </c>
      <c r="Q135" s="6">
        <v>4</v>
      </c>
      <c r="S135" s="6">
        <v>2417</v>
      </c>
      <c r="T135" s="6" t="s">
        <v>55</v>
      </c>
      <c r="U135" s="6" t="s">
        <v>284</v>
      </c>
      <c r="V135" s="6" t="s">
        <v>284</v>
      </c>
      <c r="W135" s="6" t="s">
        <v>787</v>
      </c>
      <c r="Y135" s="6" t="s">
        <v>788</v>
      </c>
      <c r="AB135" s="6" t="s">
        <v>789</v>
      </c>
      <c r="AC135" s="6">
        <v>139</v>
      </c>
      <c r="AD135" s="6">
        <v>107.95</v>
      </c>
      <c r="AE135" s="7"/>
      <c r="AF135" s="7" t="s">
        <v>41</v>
      </c>
      <c r="AG135" s="7" t="s">
        <v>41</v>
      </c>
      <c r="AH135" s="7"/>
      <c r="AI135" s="6" t="str">
        <f>HYPERLINK("https://doi.org/10.1515/9781501516115")</f>
        <v>https://doi.org/10.1515/9781501516115</v>
      </c>
      <c r="AK135" s="6" t="s">
        <v>48</v>
      </c>
    </row>
    <row r="136" spans="1:37" s="6" customFormat="1" x14ac:dyDescent="0.3">
      <c r="A136" s="6">
        <v>550151</v>
      </c>
      <c r="B136" s="7">
        <v>9783110648034</v>
      </c>
      <c r="C136" s="7">
        <v>9783110644531</v>
      </c>
      <c r="D136" s="7"/>
      <c r="F136" s="6" t="s">
        <v>793</v>
      </c>
      <c r="G136" s="6" t="s">
        <v>206</v>
      </c>
      <c r="H136" s="6" t="s">
        <v>794</v>
      </c>
      <c r="J136" s="6">
        <v>1</v>
      </c>
      <c r="M136" s="6" t="s">
        <v>40</v>
      </c>
      <c r="N136" s="8">
        <v>44004</v>
      </c>
      <c r="O136" s="6">
        <v>2020</v>
      </c>
      <c r="P136" s="6">
        <v>215</v>
      </c>
      <c r="Q136" s="6">
        <v>19</v>
      </c>
      <c r="S136" s="6">
        <v>2417</v>
      </c>
      <c r="T136" s="6" t="s">
        <v>55</v>
      </c>
      <c r="U136" s="6" t="s">
        <v>489</v>
      </c>
      <c r="V136" s="6" t="s">
        <v>489</v>
      </c>
      <c r="W136" s="6" t="s">
        <v>795</v>
      </c>
      <c r="Y136" s="6" t="s">
        <v>796</v>
      </c>
      <c r="AB136" s="6" t="s">
        <v>797</v>
      </c>
      <c r="AC136" s="6">
        <v>139</v>
      </c>
      <c r="AD136" s="6">
        <v>184.95</v>
      </c>
      <c r="AE136" s="7"/>
      <c r="AF136" s="7" t="s">
        <v>41</v>
      </c>
      <c r="AG136" s="7" t="s">
        <v>41</v>
      </c>
      <c r="AH136" s="7"/>
      <c r="AI136" s="6" t="str">
        <f>HYPERLINK("https://doi.org/10.1515/9783110648034")</f>
        <v>https://doi.org/10.1515/9783110648034</v>
      </c>
      <c r="AK136" s="6" t="s">
        <v>48</v>
      </c>
    </row>
    <row r="137" spans="1:37" s="6" customFormat="1" x14ac:dyDescent="0.3">
      <c r="A137" s="6">
        <v>576209</v>
      </c>
      <c r="B137" s="7">
        <v>9783110695274</v>
      </c>
      <c r="C137" s="7"/>
      <c r="D137" s="7">
        <v>9783110695267</v>
      </c>
      <c r="E137" s="6" t="s">
        <v>36</v>
      </c>
      <c r="F137" s="6" t="s">
        <v>798</v>
      </c>
      <c r="G137" s="6" t="s">
        <v>799</v>
      </c>
      <c r="H137" s="6" t="s">
        <v>800</v>
      </c>
      <c r="J137" s="6">
        <v>2</v>
      </c>
      <c r="K137" s="6" t="s">
        <v>39</v>
      </c>
      <c r="M137" s="6" t="s">
        <v>40</v>
      </c>
      <c r="N137" s="8">
        <v>44690</v>
      </c>
      <c r="O137" s="6">
        <v>2022</v>
      </c>
      <c r="P137" s="6">
        <v>429</v>
      </c>
      <c r="Q137" s="6">
        <v>639</v>
      </c>
      <c r="S137" s="6">
        <v>2417</v>
      </c>
      <c r="T137" s="6" t="s">
        <v>42</v>
      </c>
      <c r="U137" s="6" t="s">
        <v>80</v>
      </c>
      <c r="V137" s="6" t="s">
        <v>80</v>
      </c>
      <c r="W137" s="6" t="s">
        <v>801</v>
      </c>
      <c r="X137" s="6" t="s">
        <v>45</v>
      </c>
      <c r="Y137" s="6" t="s">
        <v>802</v>
      </c>
      <c r="AB137" s="6" t="s">
        <v>803</v>
      </c>
      <c r="AC137" s="6">
        <v>699</v>
      </c>
      <c r="AE137" s="6">
        <v>99.95</v>
      </c>
      <c r="AF137" s="6" t="s">
        <v>41</v>
      </c>
      <c r="AH137" s="6" t="s">
        <v>41</v>
      </c>
      <c r="AI137" s="6" t="str">
        <f>HYPERLINK("https://doi.org/10.1515/9783110695274")</f>
        <v>https://doi.org/10.1515/9783110695274</v>
      </c>
      <c r="AK137" s="6" t="s">
        <v>48</v>
      </c>
    </row>
    <row r="138" spans="1:37" s="6" customFormat="1" x14ac:dyDescent="0.3">
      <c r="A138" s="6">
        <v>496984</v>
      </c>
      <c r="B138" s="7">
        <v>9783110367508</v>
      </c>
      <c r="C138" s="7"/>
      <c r="D138" s="7"/>
      <c r="E138" s="6" t="s">
        <v>36</v>
      </c>
      <c r="F138" s="6" t="s">
        <v>349</v>
      </c>
      <c r="I138" s="6" t="s">
        <v>804</v>
      </c>
      <c r="J138" s="6">
        <v>1</v>
      </c>
      <c r="K138" s="6" t="s">
        <v>39</v>
      </c>
      <c r="L138" s="9" t="s">
        <v>805</v>
      </c>
      <c r="M138" s="6" t="s">
        <v>40</v>
      </c>
      <c r="N138" s="8">
        <v>41961</v>
      </c>
      <c r="O138" s="6">
        <v>2014</v>
      </c>
      <c r="P138" s="6">
        <v>350</v>
      </c>
      <c r="Q138" s="6">
        <v>200</v>
      </c>
      <c r="R138" s="6">
        <v>10</v>
      </c>
      <c r="S138" s="6">
        <v>2417</v>
      </c>
      <c r="T138" s="6" t="s">
        <v>55</v>
      </c>
      <c r="U138" s="6" t="s">
        <v>97</v>
      </c>
      <c r="V138" s="6" t="s">
        <v>97</v>
      </c>
      <c r="W138" s="6" t="s">
        <v>303</v>
      </c>
      <c r="X138" s="6" t="s">
        <v>45</v>
      </c>
      <c r="Y138" s="6" t="s">
        <v>806</v>
      </c>
      <c r="AB138" s="6" t="s">
        <v>306</v>
      </c>
      <c r="AC138" s="6">
        <v>249</v>
      </c>
      <c r="AE138" s="7"/>
      <c r="AF138" s="7" t="s">
        <v>41</v>
      </c>
      <c r="AG138" s="7"/>
      <c r="AH138" s="7"/>
      <c r="AI138" s="6" t="str">
        <f>HYPERLINK("https://doi.org/10.1515/9783110367508")</f>
        <v>https://doi.org/10.1515/9783110367508</v>
      </c>
      <c r="AK138" s="6" t="s">
        <v>48</v>
      </c>
    </row>
    <row r="139" spans="1:37" s="6" customFormat="1" x14ac:dyDescent="0.3">
      <c r="A139" s="6">
        <v>561754</v>
      </c>
      <c r="B139" s="7">
        <v>9783748600305</v>
      </c>
      <c r="C139" s="7"/>
      <c r="D139" s="7"/>
      <c r="F139" s="6" t="s">
        <v>807</v>
      </c>
      <c r="H139" s="6" t="s">
        <v>808</v>
      </c>
      <c r="J139" s="6">
        <v>1</v>
      </c>
      <c r="K139" s="6" t="s">
        <v>233</v>
      </c>
      <c r="M139" s="6" t="s">
        <v>65</v>
      </c>
      <c r="N139" s="8">
        <v>42486</v>
      </c>
      <c r="O139" s="6">
        <v>2016</v>
      </c>
      <c r="P139" s="6">
        <v>240</v>
      </c>
      <c r="R139" s="6">
        <v>10</v>
      </c>
      <c r="T139" s="6" t="s">
        <v>55</v>
      </c>
      <c r="U139" s="6" t="s">
        <v>102</v>
      </c>
      <c r="V139" s="6" t="s">
        <v>102</v>
      </c>
      <c r="W139" s="6" t="s">
        <v>67</v>
      </c>
      <c r="Y139" s="6" t="s">
        <v>809</v>
      </c>
      <c r="Z139" s="6" t="s">
        <v>810</v>
      </c>
      <c r="AC139" s="6">
        <v>189</v>
      </c>
      <c r="AE139" s="7"/>
      <c r="AF139" s="7" t="s">
        <v>41</v>
      </c>
      <c r="AG139" s="7"/>
      <c r="AH139" s="7"/>
      <c r="AI139" s="6" t="str">
        <f>HYPERLINK("https://doi.org/10.1515/9783748600305")</f>
        <v>https://doi.org/10.1515/9783748600305</v>
      </c>
      <c r="AK139" s="6" t="s">
        <v>48</v>
      </c>
    </row>
    <row r="140" spans="1:37" s="6" customFormat="1" x14ac:dyDescent="0.3">
      <c r="A140" s="6">
        <v>621589</v>
      </c>
      <c r="B140" s="7">
        <v>9783110778311</v>
      </c>
      <c r="C140" s="7"/>
      <c r="D140" s="7">
        <v>9783110778205</v>
      </c>
      <c r="E140" s="6" t="s">
        <v>36</v>
      </c>
      <c r="F140" s="6" t="s">
        <v>43</v>
      </c>
      <c r="G140" s="6" t="s">
        <v>811</v>
      </c>
      <c r="H140" s="6" t="s">
        <v>812</v>
      </c>
      <c r="J140" s="6">
        <v>2</v>
      </c>
      <c r="K140" s="6" t="s">
        <v>39</v>
      </c>
      <c r="M140" s="6" t="s">
        <v>40</v>
      </c>
      <c r="N140" s="8">
        <v>44746</v>
      </c>
      <c r="O140" s="6">
        <v>2022</v>
      </c>
      <c r="P140" s="6">
        <v>383</v>
      </c>
      <c r="Q140" s="6">
        <v>370</v>
      </c>
      <c r="S140" s="6">
        <v>2417</v>
      </c>
      <c r="T140" s="6" t="s">
        <v>42</v>
      </c>
      <c r="U140" s="6" t="s">
        <v>43</v>
      </c>
      <c r="V140" s="6" t="s">
        <v>43</v>
      </c>
      <c r="W140" s="6" t="s">
        <v>813</v>
      </c>
      <c r="X140" s="6" t="s">
        <v>45</v>
      </c>
      <c r="Y140" s="6" t="s">
        <v>814</v>
      </c>
      <c r="AB140" s="6" t="s">
        <v>815</v>
      </c>
      <c r="AC140" s="6">
        <v>699</v>
      </c>
      <c r="AE140" s="6">
        <v>84.95</v>
      </c>
      <c r="AF140" s="6" t="s">
        <v>41</v>
      </c>
      <c r="AH140" s="6" t="s">
        <v>41</v>
      </c>
      <c r="AI140" s="6" t="str">
        <f>HYPERLINK("https://doi.org/10.1515/9783110778311")</f>
        <v>https://doi.org/10.1515/9783110778311</v>
      </c>
      <c r="AK140" s="6" t="s">
        <v>48</v>
      </c>
    </row>
    <row r="141" spans="1:37" s="6" customFormat="1" x14ac:dyDescent="0.3">
      <c r="A141" s="6">
        <v>525099</v>
      </c>
      <c r="B141" s="7">
        <v>9783110524833</v>
      </c>
      <c r="C141" s="7"/>
      <c r="D141" s="7">
        <v>9783110531381</v>
      </c>
      <c r="E141" s="6" t="s">
        <v>36</v>
      </c>
      <c r="F141" s="6" t="s">
        <v>816</v>
      </c>
      <c r="H141" s="6" t="s">
        <v>817</v>
      </c>
      <c r="J141" s="6">
        <v>1</v>
      </c>
      <c r="K141" s="6" t="s">
        <v>39</v>
      </c>
      <c r="M141" s="6" t="s">
        <v>40</v>
      </c>
      <c r="N141" s="8">
        <v>44053</v>
      </c>
      <c r="O141" s="6">
        <v>2020</v>
      </c>
      <c r="P141" s="6">
        <v>477</v>
      </c>
      <c r="Q141" s="6">
        <v>244</v>
      </c>
      <c r="S141" s="6">
        <v>2417</v>
      </c>
      <c r="T141" s="6" t="s">
        <v>55</v>
      </c>
      <c r="U141" s="6" t="s">
        <v>756</v>
      </c>
      <c r="V141" s="6" t="s">
        <v>756</v>
      </c>
      <c r="W141" s="6" t="s">
        <v>818</v>
      </c>
      <c r="X141" s="6" t="s">
        <v>45</v>
      </c>
      <c r="Y141" s="6" t="s">
        <v>819</v>
      </c>
      <c r="AA141" s="6" t="s">
        <v>820</v>
      </c>
      <c r="AB141" s="6" t="s">
        <v>821</v>
      </c>
      <c r="AC141" s="6">
        <v>249</v>
      </c>
      <c r="AE141" s="6">
        <v>79.95</v>
      </c>
      <c r="AF141" s="6" t="s">
        <v>41</v>
      </c>
      <c r="AH141" s="6" t="s">
        <v>41</v>
      </c>
      <c r="AI141" s="6" t="str">
        <f>HYPERLINK("https://doi.org/10.1515/9783110524833")</f>
        <v>https://doi.org/10.1515/9783110524833</v>
      </c>
      <c r="AK141" s="6" t="s">
        <v>48</v>
      </c>
    </row>
    <row r="142" spans="1:37" s="6" customFormat="1" x14ac:dyDescent="0.3">
      <c r="A142" s="6">
        <v>570825</v>
      </c>
      <c r="B142" s="7">
        <v>9783110682045</v>
      </c>
      <c r="C142" s="7">
        <v>9783110682007</v>
      </c>
      <c r="D142" s="7"/>
      <c r="F142" s="6" t="s">
        <v>822</v>
      </c>
      <c r="G142" s="6" t="s">
        <v>823</v>
      </c>
      <c r="I142" s="6" t="s">
        <v>824</v>
      </c>
      <c r="J142" s="6">
        <v>1</v>
      </c>
      <c r="M142" s="6" t="s">
        <v>40</v>
      </c>
      <c r="N142" s="8">
        <v>44354</v>
      </c>
      <c r="O142" s="6">
        <v>2021</v>
      </c>
      <c r="P142" s="6">
        <v>260</v>
      </c>
      <c r="S142" s="6">
        <v>2417</v>
      </c>
      <c r="T142" s="6" t="s">
        <v>42</v>
      </c>
      <c r="U142" s="6" t="s">
        <v>825</v>
      </c>
      <c r="V142" s="6" t="s">
        <v>825</v>
      </c>
      <c r="W142" s="6" t="s">
        <v>826</v>
      </c>
      <c r="Y142" s="6" t="s">
        <v>827</v>
      </c>
      <c r="AB142" s="6" t="s">
        <v>828</v>
      </c>
      <c r="AC142" s="6">
        <v>139</v>
      </c>
      <c r="AD142" s="6">
        <v>149.94999999999999</v>
      </c>
      <c r="AE142" s="7"/>
      <c r="AF142" s="7" t="s">
        <v>41</v>
      </c>
      <c r="AG142" s="7" t="s">
        <v>41</v>
      </c>
      <c r="AH142" s="7"/>
      <c r="AI142" s="6" t="str">
        <f>HYPERLINK("https://doi.org/10.1515/9783110682045")</f>
        <v>https://doi.org/10.1515/9783110682045</v>
      </c>
      <c r="AK142" s="6" t="s">
        <v>48</v>
      </c>
    </row>
    <row r="143" spans="1:37" s="6" customFormat="1" x14ac:dyDescent="0.3">
      <c r="A143" s="6">
        <v>542037</v>
      </c>
      <c r="B143" s="7">
        <v>9783110625097</v>
      </c>
      <c r="C143" s="7"/>
      <c r="D143" s="7">
        <v>9783110622232</v>
      </c>
      <c r="E143" s="6" t="s">
        <v>36</v>
      </c>
      <c r="F143" s="6" t="s">
        <v>829</v>
      </c>
      <c r="H143" s="6" t="s">
        <v>830</v>
      </c>
      <c r="J143" s="6">
        <v>1</v>
      </c>
      <c r="K143" s="6" t="s">
        <v>39</v>
      </c>
      <c r="M143" s="6" t="s">
        <v>40</v>
      </c>
      <c r="N143" s="8">
        <v>43570</v>
      </c>
      <c r="O143" s="6">
        <v>2019</v>
      </c>
      <c r="P143" s="6">
        <v>193</v>
      </c>
      <c r="Q143" s="6">
        <v>100</v>
      </c>
      <c r="S143" s="6">
        <v>2417</v>
      </c>
      <c r="T143" s="6" t="s">
        <v>55</v>
      </c>
      <c r="U143" s="6" t="s">
        <v>321</v>
      </c>
      <c r="V143" s="6" t="s">
        <v>321</v>
      </c>
      <c r="W143" s="6" t="s">
        <v>831</v>
      </c>
      <c r="X143" s="6" t="s">
        <v>45</v>
      </c>
      <c r="Y143" s="6" t="s">
        <v>832</v>
      </c>
      <c r="AA143" s="6" t="s">
        <v>833</v>
      </c>
      <c r="AB143" s="6" t="s">
        <v>834</v>
      </c>
      <c r="AC143" s="6">
        <v>699</v>
      </c>
      <c r="AE143" s="6">
        <v>64.95</v>
      </c>
      <c r="AF143" s="6" t="s">
        <v>41</v>
      </c>
      <c r="AH143" s="6" t="s">
        <v>41</v>
      </c>
      <c r="AI143" s="6" t="str">
        <f>HYPERLINK("https://doi.org/10.1515/9783110625097")</f>
        <v>https://doi.org/10.1515/9783110625097</v>
      </c>
      <c r="AK143" s="6" t="s">
        <v>48</v>
      </c>
    </row>
    <row r="144" spans="1:37" s="6" customFormat="1" x14ac:dyDescent="0.3">
      <c r="A144" s="6">
        <v>576212</v>
      </c>
      <c r="B144" s="7">
        <v>9783110695328</v>
      </c>
      <c r="C144" s="7"/>
      <c r="D144" s="7">
        <v>9783110695311</v>
      </c>
      <c r="E144" s="6" t="s">
        <v>36</v>
      </c>
      <c r="F144" s="6" t="s">
        <v>835</v>
      </c>
      <c r="G144" s="6" t="s">
        <v>836</v>
      </c>
      <c r="H144" s="6" t="s">
        <v>837</v>
      </c>
      <c r="J144" s="6">
        <v>1</v>
      </c>
      <c r="K144" s="6" t="s">
        <v>39</v>
      </c>
      <c r="M144" s="6" t="s">
        <v>40</v>
      </c>
      <c r="N144" s="8">
        <v>44081</v>
      </c>
      <c r="O144" s="6">
        <v>2020</v>
      </c>
      <c r="P144" s="6">
        <v>184</v>
      </c>
      <c r="Q144" s="6">
        <v>37</v>
      </c>
      <c r="S144" s="6">
        <v>2417</v>
      </c>
      <c r="T144" s="6" t="s">
        <v>42</v>
      </c>
      <c r="U144" s="6" t="s">
        <v>838</v>
      </c>
      <c r="V144" s="6" t="s">
        <v>838</v>
      </c>
      <c r="W144" s="6" t="s">
        <v>839</v>
      </c>
      <c r="X144" s="6" t="s">
        <v>45</v>
      </c>
      <c r="Y144" s="6" t="s">
        <v>840</v>
      </c>
      <c r="AB144" s="6" t="s">
        <v>841</v>
      </c>
      <c r="AC144" s="6">
        <v>699</v>
      </c>
      <c r="AE144" s="6">
        <v>79.95</v>
      </c>
      <c r="AF144" s="6" t="s">
        <v>41</v>
      </c>
      <c r="AH144" s="6" t="s">
        <v>41</v>
      </c>
      <c r="AI144" s="6" t="str">
        <f>HYPERLINK("https://doi.org/10.1515/9783110695328")</f>
        <v>https://doi.org/10.1515/9783110695328</v>
      </c>
      <c r="AK144" s="6" t="s">
        <v>48</v>
      </c>
    </row>
    <row r="145" spans="1:37" s="6" customFormat="1" x14ac:dyDescent="0.3">
      <c r="A145" s="6">
        <v>569527</v>
      </c>
      <c r="B145" s="7">
        <v>9783110674941</v>
      </c>
      <c r="C145" s="7"/>
      <c r="D145" s="7">
        <v>9783110674866</v>
      </c>
      <c r="E145" s="6" t="s">
        <v>36</v>
      </c>
      <c r="F145" s="6" t="s">
        <v>842</v>
      </c>
      <c r="G145" s="6" t="s">
        <v>843</v>
      </c>
      <c r="I145" s="6" t="s">
        <v>844</v>
      </c>
      <c r="J145" s="6">
        <v>1</v>
      </c>
      <c r="K145" s="6" t="s">
        <v>79</v>
      </c>
      <c r="M145" s="6" t="s">
        <v>40</v>
      </c>
      <c r="N145" s="8">
        <v>44417</v>
      </c>
      <c r="O145" s="6">
        <v>2021</v>
      </c>
      <c r="P145" s="6">
        <v>592</v>
      </c>
      <c r="Q145" s="6">
        <v>50</v>
      </c>
      <c r="S145" s="6">
        <v>2417</v>
      </c>
      <c r="T145" s="6" t="s">
        <v>55</v>
      </c>
      <c r="U145" s="6" t="s">
        <v>97</v>
      </c>
      <c r="V145" s="6" t="s">
        <v>97</v>
      </c>
      <c r="W145" s="6" t="s">
        <v>845</v>
      </c>
      <c r="X145" s="6" t="s">
        <v>45</v>
      </c>
      <c r="Y145" s="6" t="s">
        <v>846</v>
      </c>
      <c r="AB145" s="6" t="s">
        <v>847</v>
      </c>
      <c r="AC145" s="6">
        <v>249</v>
      </c>
      <c r="AE145" s="6">
        <v>79.95</v>
      </c>
      <c r="AF145" s="6" t="s">
        <v>41</v>
      </c>
      <c r="AH145" s="6" t="s">
        <v>41</v>
      </c>
      <c r="AI145" s="6" t="str">
        <f>HYPERLINK("https://doi.org/10.1515/9783110674941")</f>
        <v>https://doi.org/10.1515/9783110674941</v>
      </c>
      <c r="AK145" s="6" t="s">
        <v>48</v>
      </c>
    </row>
    <row r="146" spans="1:37" s="6" customFormat="1" x14ac:dyDescent="0.3">
      <c r="A146" s="6">
        <v>518241</v>
      </c>
      <c r="B146" s="7">
        <v>9783110468038</v>
      </c>
      <c r="C146" s="7"/>
      <c r="D146" s="7">
        <v>9783110468014</v>
      </c>
      <c r="E146" s="6" t="s">
        <v>36</v>
      </c>
      <c r="F146" s="6" t="s">
        <v>848</v>
      </c>
      <c r="G146" s="6" t="s">
        <v>849</v>
      </c>
      <c r="I146" s="6" t="s">
        <v>850</v>
      </c>
      <c r="J146" s="6">
        <v>1</v>
      </c>
      <c r="K146" s="6" t="s">
        <v>39</v>
      </c>
      <c r="L146" s="9" t="s">
        <v>851</v>
      </c>
      <c r="M146" s="6" t="s">
        <v>40</v>
      </c>
      <c r="N146" s="8">
        <v>43381</v>
      </c>
      <c r="O146" s="6">
        <v>2018</v>
      </c>
      <c r="P146" s="6">
        <v>392</v>
      </c>
      <c r="Q146" s="6">
        <v>110</v>
      </c>
      <c r="S146" s="6">
        <v>2417</v>
      </c>
      <c r="T146" s="6" t="s">
        <v>55</v>
      </c>
      <c r="U146" s="6" t="s">
        <v>56</v>
      </c>
      <c r="V146" s="6" t="s">
        <v>56</v>
      </c>
      <c r="W146" s="6" t="s">
        <v>852</v>
      </c>
      <c r="X146" s="6" t="s">
        <v>45</v>
      </c>
      <c r="Y146" s="6" t="s">
        <v>853</v>
      </c>
      <c r="AB146" s="6" t="s">
        <v>854</v>
      </c>
      <c r="AC146" s="6">
        <v>699</v>
      </c>
      <c r="AE146" s="6">
        <v>79.95</v>
      </c>
      <c r="AF146" s="6" t="s">
        <v>41</v>
      </c>
      <c r="AH146" s="6" t="s">
        <v>41</v>
      </c>
      <c r="AI146" s="6" t="str">
        <f>HYPERLINK("https://doi.org/10.1515/9783110468038")</f>
        <v>https://doi.org/10.1515/9783110468038</v>
      </c>
      <c r="AK146" s="6" t="s">
        <v>48</v>
      </c>
    </row>
    <row r="147" spans="1:37" s="6" customFormat="1" x14ac:dyDescent="0.3">
      <c r="A147" s="6">
        <v>124047</v>
      </c>
      <c r="B147" s="7">
        <v>9783110285161</v>
      </c>
      <c r="C147" s="7"/>
      <c r="D147" s="7">
        <v>9783110285154</v>
      </c>
      <c r="E147" s="6" t="s">
        <v>36</v>
      </c>
      <c r="F147" s="6" t="s">
        <v>181</v>
      </c>
      <c r="H147" s="6" t="s">
        <v>182</v>
      </c>
      <c r="J147" s="6">
        <v>1</v>
      </c>
      <c r="K147" s="6" t="s">
        <v>39</v>
      </c>
      <c r="L147" s="9" t="s">
        <v>855</v>
      </c>
      <c r="M147" s="6" t="s">
        <v>40</v>
      </c>
      <c r="N147" s="8">
        <v>41422</v>
      </c>
      <c r="O147" s="6">
        <v>2013</v>
      </c>
      <c r="P147" s="6">
        <v>284</v>
      </c>
      <c r="Q147" s="6">
        <v>122</v>
      </c>
      <c r="R147" s="6">
        <v>10</v>
      </c>
      <c r="S147" s="6">
        <v>2417</v>
      </c>
      <c r="T147" s="6" t="s">
        <v>55</v>
      </c>
      <c r="U147" s="6" t="s">
        <v>72</v>
      </c>
      <c r="V147" s="6" t="s">
        <v>72</v>
      </c>
      <c r="W147" s="6" t="s">
        <v>856</v>
      </c>
      <c r="X147" s="6" t="s">
        <v>45</v>
      </c>
      <c r="Y147" s="6" t="s">
        <v>857</v>
      </c>
      <c r="Z147" s="6" t="s">
        <v>186</v>
      </c>
      <c r="AB147" s="6" t="s">
        <v>858</v>
      </c>
      <c r="AC147" s="6">
        <v>249</v>
      </c>
      <c r="AE147" s="6">
        <v>69.95</v>
      </c>
      <c r="AF147" s="6" t="s">
        <v>41</v>
      </c>
      <c r="AH147" s="6" t="s">
        <v>41</v>
      </c>
      <c r="AI147" s="6" t="str">
        <f>HYPERLINK("https://doi.org/10.1515/9783110285161")</f>
        <v>https://doi.org/10.1515/9783110285161</v>
      </c>
      <c r="AK147" s="6" t="s">
        <v>48</v>
      </c>
    </row>
    <row r="148" spans="1:37" s="6" customFormat="1" x14ac:dyDescent="0.3">
      <c r="A148" s="6">
        <v>529960</v>
      </c>
      <c r="B148" s="7">
        <v>9783110550603</v>
      </c>
      <c r="C148" s="7">
        <v>9783110549881</v>
      </c>
      <c r="D148" s="7"/>
      <c r="F148" s="6" t="s">
        <v>859</v>
      </c>
      <c r="G148" s="6" t="s">
        <v>860</v>
      </c>
      <c r="I148" s="6" t="s">
        <v>861</v>
      </c>
      <c r="J148" s="6">
        <v>1</v>
      </c>
      <c r="M148" s="6" t="s">
        <v>40</v>
      </c>
      <c r="N148" s="8">
        <v>44480</v>
      </c>
      <c r="O148" s="6">
        <v>2021</v>
      </c>
      <c r="P148" s="6">
        <v>404</v>
      </c>
      <c r="Q148" s="6">
        <v>31</v>
      </c>
      <c r="S148" s="6">
        <v>2417</v>
      </c>
      <c r="T148" s="6" t="s">
        <v>55</v>
      </c>
      <c r="U148" s="6" t="s">
        <v>128</v>
      </c>
      <c r="V148" s="6" t="s">
        <v>128</v>
      </c>
      <c r="W148" s="6" t="s">
        <v>862</v>
      </c>
      <c r="Y148" s="6" t="s">
        <v>863</v>
      </c>
      <c r="AB148" s="6" t="s">
        <v>864</v>
      </c>
      <c r="AC148" s="6">
        <v>139</v>
      </c>
      <c r="AD148" s="6">
        <v>114.95</v>
      </c>
      <c r="AE148" s="7"/>
      <c r="AF148" s="7" t="s">
        <v>41</v>
      </c>
      <c r="AG148" s="7" t="s">
        <v>41</v>
      </c>
      <c r="AH148" s="7"/>
      <c r="AI148" s="6" t="str">
        <f>HYPERLINK("https://doi.org/10.1515/9783110550603")</f>
        <v>https://doi.org/10.1515/9783110550603</v>
      </c>
      <c r="AK148" s="6" t="s">
        <v>48</v>
      </c>
    </row>
    <row r="149" spans="1:37" s="6" customFormat="1" x14ac:dyDescent="0.3">
      <c r="A149" s="6">
        <v>563160</v>
      </c>
      <c r="B149" s="7">
        <v>9781400874453</v>
      </c>
      <c r="C149" s="7"/>
      <c r="D149" s="7"/>
      <c r="F149" s="6" t="s">
        <v>865</v>
      </c>
      <c r="G149" s="6" t="s">
        <v>866</v>
      </c>
      <c r="H149" s="6" t="s">
        <v>867</v>
      </c>
      <c r="J149" s="6">
        <v>1</v>
      </c>
      <c r="M149" s="6" t="s">
        <v>412</v>
      </c>
      <c r="N149" s="8">
        <v>42311</v>
      </c>
      <c r="O149" s="6">
        <v>2015</v>
      </c>
      <c r="P149" s="6">
        <v>440</v>
      </c>
      <c r="R149" s="6">
        <v>10</v>
      </c>
      <c r="T149" s="6" t="s">
        <v>55</v>
      </c>
      <c r="U149" s="6" t="s">
        <v>56</v>
      </c>
      <c r="V149" s="6" t="s">
        <v>56</v>
      </c>
      <c r="W149" s="6" t="s">
        <v>868</v>
      </c>
      <c r="Y149" s="6" t="s">
        <v>869</v>
      </c>
      <c r="AA149" s="6" t="s">
        <v>870</v>
      </c>
      <c r="AB149" s="6" t="s">
        <v>871</v>
      </c>
      <c r="AC149" s="6">
        <v>78</v>
      </c>
      <c r="AE149" s="7"/>
      <c r="AF149" s="7" t="s">
        <v>41</v>
      </c>
      <c r="AG149" s="7"/>
      <c r="AH149" s="7"/>
      <c r="AI149" s="6" t="str">
        <f>HYPERLINK("https://doi.org/10.1515/9781400874453")</f>
        <v>https://doi.org/10.1515/9781400874453</v>
      </c>
      <c r="AK149" s="6" t="s">
        <v>48</v>
      </c>
    </row>
    <row r="150" spans="1:37" s="6" customFormat="1" x14ac:dyDescent="0.3">
      <c r="A150" s="6">
        <v>526281</v>
      </c>
      <c r="B150" s="7">
        <v>9783110529456</v>
      </c>
      <c r="C150" s="7">
        <v>9783110528800</v>
      </c>
      <c r="D150" s="7"/>
      <c r="F150" s="6" t="s">
        <v>872</v>
      </c>
      <c r="G150" s="6" t="s">
        <v>873</v>
      </c>
      <c r="H150" s="6" t="s">
        <v>874</v>
      </c>
      <c r="J150" s="6">
        <v>1</v>
      </c>
      <c r="M150" s="6" t="s">
        <v>40</v>
      </c>
      <c r="N150" s="8">
        <v>44613</v>
      </c>
      <c r="O150" s="6">
        <v>2022</v>
      </c>
      <c r="P150" s="6">
        <v>306</v>
      </c>
      <c r="Q150" s="6">
        <v>139</v>
      </c>
      <c r="S150" s="6">
        <v>2417</v>
      </c>
      <c r="T150" s="6" t="s">
        <v>55</v>
      </c>
      <c r="U150" s="6" t="s">
        <v>321</v>
      </c>
      <c r="V150" s="6" t="s">
        <v>321</v>
      </c>
      <c r="W150" s="6" t="s">
        <v>875</v>
      </c>
      <c r="Y150" s="6" t="s">
        <v>876</v>
      </c>
      <c r="AB150" s="6" t="s">
        <v>877</v>
      </c>
      <c r="AC150" s="6">
        <v>139</v>
      </c>
      <c r="AD150" s="6">
        <v>144.94999999999999</v>
      </c>
      <c r="AE150" s="7"/>
      <c r="AF150" s="7" t="s">
        <v>41</v>
      </c>
      <c r="AG150" s="7" t="s">
        <v>41</v>
      </c>
      <c r="AH150" s="7"/>
      <c r="AI150" s="6" t="str">
        <f>HYPERLINK("https://doi.org/10.1515/9783110529456")</f>
        <v>https://doi.org/10.1515/9783110529456</v>
      </c>
      <c r="AK150" s="6" t="s">
        <v>48</v>
      </c>
    </row>
    <row r="151" spans="1:37" s="6" customFormat="1" x14ac:dyDescent="0.3">
      <c r="A151" s="6">
        <v>125819</v>
      </c>
      <c r="B151" s="7">
        <v>9783110298321</v>
      </c>
      <c r="C151" s="7">
        <v>9783110298277</v>
      </c>
      <c r="D151" s="7"/>
      <c r="F151" s="6" t="s">
        <v>878</v>
      </c>
      <c r="I151" s="6" t="s">
        <v>679</v>
      </c>
      <c r="J151" s="6">
        <v>1</v>
      </c>
      <c r="M151" s="6" t="s">
        <v>40</v>
      </c>
      <c r="N151" s="8">
        <v>41262</v>
      </c>
      <c r="O151" s="6">
        <v>2013</v>
      </c>
      <c r="P151" s="6">
        <v>319</v>
      </c>
      <c r="R151" s="6">
        <v>10</v>
      </c>
      <c r="S151" s="6">
        <v>2417</v>
      </c>
      <c r="T151" s="6" t="s">
        <v>55</v>
      </c>
      <c r="U151" s="6" t="s">
        <v>97</v>
      </c>
      <c r="V151" s="6" t="s">
        <v>97</v>
      </c>
      <c r="W151" s="6" t="s">
        <v>879</v>
      </c>
      <c r="Y151" s="6" t="s">
        <v>880</v>
      </c>
      <c r="Z151" s="6" t="s">
        <v>682</v>
      </c>
      <c r="AB151" s="6" t="s">
        <v>881</v>
      </c>
      <c r="AC151" s="6">
        <v>139</v>
      </c>
      <c r="AD151" s="6">
        <v>119.95</v>
      </c>
      <c r="AE151" s="7"/>
      <c r="AF151" s="7" t="s">
        <v>41</v>
      </c>
      <c r="AG151" s="7" t="s">
        <v>41</v>
      </c>
      <c r="AH151" s="7"/>
      <c r="AI151" s="6" t="str">
        <f>HYPERLINK("https://doi.org/10.1515/9783110298321")</f>
        <v>https://doi.org/10.1515/9783110298321</v>
      </c>
      <c r="AK151" s="6" t="s">
        <v>48</v>
      </c>
    </row>
    <row r="152" spans="1:37" s="6" customFormat="1" x14ac:dyDescent="0.3">
      <c r="A152" s="6">
        <v>557372</v>
      </c>
      <c r="B152" s="7">
        <v>9783110656367</v>
      </c>
      <c r="C152" s="7"/>
      <c r="D152" s="7">
        <v>9783110656275</v>
      </c>
      <c r="E152" s="6" t="s">
        <v>36</v>
      </c>
      <c r="F152" s="6" t="s">
        <v>882</v>
      </c>
      <c r="I152" s="6" t="s">
        <v>883</v>
      </c>
      <c r="J152" s="6">
        <v>1</v>
      </c>
      <c r="K152" s="6" t="s">
        <v>79</v>
      </c>
      <c r="M152" s="6" t="s">
        <v>40</v>
      </c>
      <c r="N152" s="8">
        <v>44032</v>
      </c>
      <c r="O152" s="6">
        <v>2020</v>
      </c>
      <c r="P152" s="6">
        <v>301</v>
      </c>
      <c r="Q152" s="6">
        <v>50</v>
      </c>
      <c r="S152" s="6">
        <v>2417</v>
      </c>
      <c r="T152" s="6" t="s">
        <v>55</v>
      </c>
      <c r="U152" s="6" t="s">
        <v>97</v>
      </c>
      <c r="V152" s="6" t="s">
        <v>97</v>
      </c>
      <c r="W152" s="6" t="s">
        <v>884</v>
      </c>
      <c r="X152" s="6" t="s">
        <v>45</v>
      </c>
      <c r="Y152" s="6" t="s">
        <v>885</v>
      </c>
      <c r="AB152" s="6" t="s">
        <v>886</v>
      </c>
      <c r="AC152" s="6">
        <v>249</v>
      </c>
      <c r="AE152" s="6">
        <v>89.95</v>
      </c>
      <c r="AF152" s="6" t="s">
        <v>41</v>
      </c>
      <c r="AH152" s="6" t="s">
        <v>41</v>
      </c>
      <c r="AI152" s="6" t="str">
        <f>HYPERLINK("https://doi.org/10.1515/9783110656367")</f>
        <v>https://doi.org/10.1515/9783110656367</v>
      </c>
      <c r="AK152" s="6" t="s">
        <v>48</v>
      </c>
    </row>
    <row r="153" spans="1:37" s="6" customFormat="1" x14ac:dyDescent="0.3">
      <c r="A153" s="6">
        <v>558237</v>
      </c>
      <c r="B153" s="7">
        <v>9783110662276</v>
      </c>
      <c r="C153" s="7"/>
      <c r="D153" s="7">
        <v>9783110662269</v>
      </c>
      <c r="E153" s="6" t="s">
        <v>36</v>
      </c>
      <c r="F153" s="6" t="s">
        <v>887</v>
      </c>
      <c r="G153" s="6" t="s">
        <v>888</v>
      </c>
      <c r="H153" s="6" t="s">
        <v>257</v>
      </c>
      <c r="J153" s="6">
        <v>1</v>
      </c>
      <c r="K153" s="6" t="s">
        <v>39</v>
      </c>
      <c r="M153" s="6" t="s">
        <v>40</v>
      </c>
      <c r="N153" s="8">
        <v>44580</v>
      </c>
      <c r="O153" s="6">
        <v>2022</v>
      </c>
      <c r="P153" s="6">
        <v>138</v>
      </c>
      <c r="Q153" s="6">
        <v>57</v>
      </c>
      <c r="S153" s="6">
        <v>2417</v>
      </c>
      <c r="T153" s="6" t="s">
        <v>55</v>
      </c>
      <c r="U153" s="6" t="s">
        <v>756</v>
      </c>
      <c r="V153" s="6" t="s">
        <v>756</v>
      </c>
      <c r="W153" s="6" t="s">
        <v>889</v>
      </c>
      <c r="X153" s="6" t="s">
        <v>45</v>
      </c>
      <c r="Y153" s="6" t="s">
        <v>890</v>
      </c>
      <c r="AB153" s="6" t="s">
        <v>768</v>
      </c>
      <c r="AC153" s="6">
        <v>699</v>
      </c>
      <c r="AE153" s="6">
        <v>57.95</v>
      </c>
      <c r="AF153" s="6" t="s">
        <v>41</v>
      </c>
      <c r="AH153" s="6" t="s">
        <v>41</v>
      </c>
      <c r="AI153" s="6" t="str">
        <f>HYPERLINK("https://doi.org/10.1515/9783110662276")</f>
        <v>https://doi.org/10.1515/9783110662276</v>
      </c>
      <c r="AK153" s="6" t="s">
        <v>48</v>
      </c>
    </row>
    <row r="154" spans="1:37" s="6" customFormat="1" x14ac:dyDescent="0.3">
      <c r="A154" s="6">
        <v>629555</v>
      </c>
      <c r="B154" s="7">
        <v>9781478022374</v>
      </c>
      <c r="C154" s="7"/>
      <c r="D154" s="7"/>
      <c r="F154" s="6" t="s">
        <v>891</v>
      </c>
      <c r="H154" s="6" t="s">
        <v>892</v>
      </c>
      <c r="J154" s="6">
        <v>1</v>
      </c>
      <c r="K154" s="6" t="s">
        <v>893</v>
      </c>
      <c r="M154" s="6" t="s">
        <v>894</v>
      </c>
      <c r="N154" s="8">
        <v>44596</v>
      </c>
      <c r="O154" s="6">
        <v>2022</v>
      </c>
      <c r="P154" s="6">
        <v>173</v>
      </c>
      <c r="R154" s="6">
        <v>10</v>
      </c>
      <c r="T154" s="6" t="s">
        <v>55</v>
      </c>
      <c r="U154" s="6" t="s">
        <v>56</v>
      </c>
      <c r="V154" s="6" t="s">
        <v>56</v>
      </c>
      <c r="W154" s="6" t="s">
        <v>895</v>
      </c>
      <c r="Y154" s="6" t="s">
        <v>896</v>
      </c>
      <c r="Z154" s="6" t="s">
        <v>897</v>
      </c>
      <c r="AA154" s="6" t="s">
        <v>898</v>
      </c>
      <c r="AB154" s="6" t="s">
        <v>899</v>
      </c>
      <c r="AC154" s="6">
        <v>123.95</v>
      </c>
      <c r="AE154" s="7"/>
      <c r="AF154" s="7" t="s">
        <v>41</v>
      </c>
      <c r="AG154" s="7"/>
      <c r="AH154" s="7"/>
      <c r="AI154" s="6" t="str">
        <f>HYPERLINK("https://doi.org/10.1515/9781478022374?locatt=mode:legacy")</f>
        <v>https://doi.org/10.1515/9781478022374?locatt=mode:legacy</v>
      </c>
      <c r="AK154" s="6" t="s">
        <v>48</v>
      </c>
    </row>
    <row r="155" spans="1:37" s="6" customFormat="1" x14ac:dyDescent="0.3">
      <c r="A155" s="6">
        <v>524433</v>
      </c>
      <c r="B155" s="7">
        <v>9783110517736</v>
      </c>
      <c r="C155" s="7"/>
      <c r="D155" s="7">
        <v>9783110517644</v>
      </c>
      <c r="E155" s="6" t="s">
        <v>36</v>
      </c>
      <c r="F155" s="6" t="s">
        <v>900</v>
      </c>
      <c r="I155" s="6" t="s">
        <v>901</v>
      </c>
      <c r="J155" s="6">
        <v>1</v>
      </c>
      <c r="K155" s="6" t="s">
        <v>39</v>
      </c>
      <c r="L155" s="9" t="s">
        <v>902</v>
      </c>
      <c r="M155" s="6" t="s">
        <v>40</v>
      </c>
      <c r="N155" s="8">
        <v>44655</v>
      </c>
      <c r="O155" s="6">
        <v>2022</v>
      </c>
      <c r="P155" s="6">
        <v>250</v>
      </c>
      <c r="Q155" s="6">
        <v>1</v>
      </c>
      <c r="S155" s="6">
        <v>2417</v>
      </c>
      <c r="T155" s="6" t="s">
        <v>55</v>
      </c>
      <c r="U155" s="6" t="s">
        <v>284</v>
      </c>
      <c r="V155" s="6" t="s">
        <v>284</v>
      </c>
      <c r="W155" s="6" t="s">
        <v>903</v>
      </c>
      <c r="X155" s="6" t="s">
        <v>45</v>
      </c>
      <c r="Y155" s="6" t="s">
        <v>904</v>
      </c>
      <c r="AB155" s="6" t="s">
        <v>905</v>
      </c>
      <c r="AC155" s="6">
        <v>699</v>
      </c>
      <c r="AE155" s="6">
        <v>82.95</v>
      </c>
      <c r="AF155" s="6" t="s">
        <v>41</v>
      </c>
      <c r="AH155" s="6" t="s">
        <v>41</v>
      </c>
      <c r="AI155" s="6" t="str">
        <f>HYPERLINK("https://doi.org/10.1515/9783110517736")</f>
        <v>https://doi.org/10.1515/9783110517736</v>
      </c>
      <c r="AK155" s="6" t="s">
        <v>48</v>
      </c>
    </row>
    <row r="156" spans="1:37" s="6" customFormat="1" x14ac:dyDescent="0.3">
      <c r="A156" s="6">
        <v>304312</v>
      </c>
      <c r="B156" s="7">
        <v>9783110333510</v>
      </c>
      <c r="C156" s="7"/>
      <c r="D156" s="7">
        <v>9783110331806</v>
      </c>
      <c r="E156" s="6" t="s">
        <v>36</v>
      </c>
      <c r="F156" s="6" t="s">
        <v>906</v>
      </c>
      <c r="G156" s="6" t="s">
        <v>907</v>
      </c>
      <c r="H156" s="6" t="s">
        <v>908</v>
      </c>
      <c r="J156" s="6">
        <v>1</v>
      </c>
      <c r="K156" s="6" t="s">
        <v>39</v>
      </c>
      <c r="L156" s="9" t="s">
        <v>909</v>
      </c>
      <c r="M156" s="6" t="s">
        <v>40</v>
      </c>
      <c r="N156" s="8">
        <v>42450</v>
      </c>
      <c r="O156" s="6">
        <v>2016</v>
      </c>
      <c r="P156" s="6">
        <v>181</v>
      </c>
      <c r="Q156" s="6">
        <v>133</v>
      </c>
      <c r="R156" s="6">
        <v>10</v>
      </c>
      <c r="S156" s="6">
        <v>2417</v>
      </c>
      <c r="T156" s="6" t="s">
        <v>55</v>
      </c>
      <c r="U156" s="6" t="s">
        <v>157</v>
      </c>
      <c r="V156" s="6" t="s">
        <v>157</v>
      </c>
      <c r="W156" s="6" t="s">
        <v>910</v>
      </c>
      <c r="X156" s="6" t="s">
        <v>45</v>
      </c>
      <c r="Y156" s="6" t="s">
        <v>911</v>
      </c>
      <c r="AB156" s="6" t="s">
        <v>912</v>
      </c>
      <c r="AC156" s="6">
        <v>699</v>
      </c>
      <c r="AE156" s="6">
        <v>69.95</v>
      </c>
      <c r="AF156" s="6" t="s">
        <v>41</v>
      </c>
      <c r="AH156" s="6" t="s">
        <v>41</v>
      </c>
      <c r="AI156" s="6" t="str">
        <f>HYPERLINK("https://doi.org/10.1515/9783110333510")</f>
        <v>https://doi.org/10.1515/9783110333510</v>
      </c>
      <c r="AK156" s="6" t="s">
        <v>48</v>
      </c>
    </row>
    <row r="157" spans="1:37" s="6" customFormat="1" x14ac:dyDescent="0.3">
      <c r="A157" s="6">
        <v>536766</v>
      </c>
      <c r="B157" s="7">
        <v>9783110587982</v>
      </c>
      <c r="C157" s="7">
        <v>9783110587548</v>
      </c>
      <c r="D157" s="7"/>
      <c r="F157" s="6" t="s">
        <v>913</v>
      </c>
      <c r="H157" s="6" t="s">
        <v>163</v>
      </c>
      <c r="J157" s="6">
        <v>1</v>
      </c>
      <c r="K157" s="6" t="s">
        <v>914</v>
      </c>
      <c r="L157" s="9" t="s">
        <v>763</v>
      </c>
      <c r="M157" s="6" t="s">
        <v>40</v>
      </c>
      <c r="N157" s="8">
        <v>43242</v>
      </c>
      <c r="O157" s="6">
        <v>2018</v>
      </c>
      <c r="P157" s="6">
        <v>351</v>
      </c>
      <c r="Q157" s="6">
        <v>50</v>
      </c>
      <c r="S157" s="6">
        <v>2417</v>
      </c>
      <c r="T157" s="6" t="s">
        <v>55</v>
      </c>
      <c r="U157" s="6" t="s">
        <v>423</v>
      </c>
      <c r="V157" s="6" t="s">
        <v>423</v>
      </c>
      <c r="W157" s="6" t="s">
        <v>915</v>
      </c>
      <c r="Y157" s="6" t="s">
        <v>916</v>
      </c>
      <c r="AB157" s="6" t="s">
        <v>168</v>
      </c>
      <c r="AC157" s="6">
        <v>249</v>
      </c>
      <c r="AD157" s="6">
        <v>250</v>
      </c>
      <c r="AE157" s="7"/>
      <c r="AF157" s="7" t="s">
        <v>41</v>
      </c>
      <c r="AG157" s="7" t="s">
        <v>41</v>
      </c>
      <c r="AH157" s="7"/>
      <c r="AI157" s="6" t="str">
        <f>HYPERLINK("https://doi.org/10.1515/9783110587982")</f>
        <v>https://doi.org/10.1515/9783110587982</v>
      </c>
      <c r="AK157" s="6" t="s">
        <v>48</v>
      </c>
    </row>
    <row r="158" spans="1:37" s="6" customFormat="1" x14ac:dyDescent="0.3">
      <c r="A158" s="6">
        <v>560956</v>
      </c>
      <c r="B158" s="7">
        <v>9783110665338</v>
      </c>
      <c r="C158" s="7"/>
      <c r="D158" s="7">
        <v>9783110665314</v>
      </c>
      <c r="E158" s="6" t="s">
        <v>36</v>
      </c>
      <c r="F158" s="6" t="s">
        <v>181</v>
      </c>
      <c r="H158" s="6" t="s">
        <v>182</v>
      </c>
      <c r="J158" s="6">
        <v>3</v>
      </c>
      <c r="K158" s="6" t="s">
        <v>39</v>
      </c>
      <c r="M158" s="6" t="s">
        <v>40</v>
      </c>
      <c r="N158" s="8">
        <v>44655</v>
      </c>
      <c r="O158" s="6">
        <v>2022</v>
      </c>
      <c r="P158" s="6">
        <v>389</v>
      </c>
      <c r="Q158" s="6">
        <v>12</v>
      </c>
      <c r="S158" s="6">
        <v>2417</v>
      </c>
      <c r="T158" s="6" t="s">
        <v>55</v>
      </c>
      <c r="U158" s="6" t="s">
        <v>72</v>
      </c>
      <c r="V158" s="6" t="s">
        <v>72</v>
      </c>
      <c r="W158" s="6" t="s">
        <v>917</v>
      </c>
      <c r="X158" s="6" t="s">
        <v>45</v>
      </c>
      <c r="Y158" s="6" t="s">
        <v>918</v>
      </c>
      <c r="AB158" s="6" t="s">
        <v>919</v>
      </c>
      <c r="AC158" s="6">
        <v>699</v>
      </c>
      <c r="AE158" s="6">
        <v>79.95</v>
      </c>
      <c r="AF158" s="6" t="s">
        <v>41</v>
      </c>
      <c r="AH158" s="6" t="s">
        <v>41</v>
      </c>
      <c r="AI158" s="6" t="str">
        <f>HYPERLINK("https://doi.org/10.1515/9783110665338")</f>
        <v>https://doi.org/10.1515/9783110665338</v>
      </c>
      <c r="AK158" s="6" t="s">
        <v>48</v>
      </c>
    </row>
    <row r="159" spans="1:37" s="6" customFormat="1" x14ac:dyDescent="0.3">
      <c r="A159" s="6">
        <v>591917</v>
      </c>
      <c r="B159" s="7">
        <v>9783110718812</v>
      </c>
      <c r="C159" s="7"/>
      <c r="D159" s="7">
        <v>9783110718782</v>
      </c>
      <c r="E159" s="6" t="s">
        <v>36</v>
      </c>
      <c r="F159" s="6" t="s">
        <v>920</v>
      </c>
      <c r="G159" s="6" t="s">
        <v>94</v>
      </c>
      <c r="H159" s="6" t="s">
        <v>921</v>
      </c>
      <c r="J159" s="6">
        <v>1</v>
      </c>
      <c r="K159" s="6" t="s">
        <v>39</v>
      </c>
      <c r="M159" s="6" t="s">
        <v>40</v>
      </c>
      <c r="N159" s="8">
        <v>44550</v>
      </c>
      <c r="O159" s="6">
        <v>2022</v>
      </c>
      <c r="P159" s="6">
        <v>471</v>
      </c>
      <c r="Q159" s="6">
        <v>124</v>
      </c>
      <c r="S159" s="6">
        <v>2417</v>
      </c>
      <c r="T159" s="6" t="s">
        <v>55</v>
      </c>
      <c r="U159" s="6" t="s">
        <v>321</v>
      </c>
      <c r="V159" s="6" t="s">
        <v>321</v>
      </c>
      <c r="W159" s="6" t="s">
        <v>922</v>
      </c>
      <c r="X159" s="6" t="s">
        <v>45</v>
      </c>
      <c r="Y159" s="6" t="s">
        <v>923</v>
      </c>
      <c r="AB159" s="6" t="s">
        <v>924</v>
      </c>
      <c r="AC159" s="6">
        <v>699</v>
      </c>
      <c r="AE159" s="6">
        <v>79.95</v>
      </c>
      <c r="AF159" s="6" t="s">
        <v>41</v>
      </c>
      <c r="AH159" s="6" t="s">
        <v>41</v>
      </c>
      <c r="AI159" s="6" t="str">
        <f>HYPERLINK("https://doi.org/10.1515/9783110718812")</f>
        <v>https://doi.org/10.1515/9783110718812</v>
      </c>
      <c r="AK159" s="6" t="s">
        <v>48</v>
      </c>
    </row>
    <row r="160" spans="1:37" s="6" customFormat="1" x14ac:dyDescent="0.3">
      <c r="A160" s="6">
        <v>598567</v>
      </c>
      <c r="B160" s="7">
        <v>9783110739732</v>
      </c>
      <c r="C160" s="7"/>
      <c r="D160" s="7">
        <v>9783110739725</v>
      </c>
      <c r="E160" s="6" t="s">
        <v>36</v>
      </c>
      <c r="F160" s="6" t="s">
        <v>925</v>
      </c>
      <c r="G160" s="6" t="s">
        <v>926</v>
      </c>
      <c r="H160" s="6" t="s">
        <v>927</v>
      </c>
      <c r="J160" s="6">
        <v>2</v>
      </c>
      <c r="K160" s="6" t="s">
        <v>39</v>
      </c>
      <c r="M160" s="6" t="s">
        <v>40</v>
      </c>
      <c r="N160" s="8">
        <v>44263</v>
      </c>
      <c r="O160" s="6">
        <v>2021</v>
      </c>
      <c r="P160" s="6">
        <v>108</v>
      </c>
      <c r="Q160" s="6">
        <v>10</v>
      </c>
      <c r="S160" s="6">
        <v>2417</v>
      </c>
      <c r="T160" s="6" t="s">
        <v>55</v>
      </c>
      <c r="U160" s="6" t="s">
        <v>97</v>
      </c>
      <c r="V160" s="6" t="s">
        <v>97</v>
      </c>
      <c r="W160" s="6" t="s">
        <v>928</v>
      </c>
      <c r="X160" s="6" t="s">
        <v>45</v>
      </c>
      <c r="Y160" s="6" t="s">
        <v>929</v>
      </c>
      <c r="Z160" s="6" t="s">
        <v>930</v>
      </c>
      <c r="AB160" s="6" t="s">
        <v>931</v>
      </c>
      <c r="AC160" s="6">
        <v>699</v>
      </c>
      <c r="AE160" s="6">
        <v>44.95</v>
      </c>
      <c r="AF160" s="6" t="s">
        <v>41</v>
      </c>
      <c r="AH160" s="6" t="s">
        <v>41</v>
      </c>
      <c r="AI160" s="6" t="str">
        <f>HYPERLINK("https://doi.org/10.1515/9783110739732")</f>
        <v>https://doi.org/10.1515/9783110739732</v>
      </c>
      <c r="AK160" s="6" t="s">
        <v>48</v>
      </c>
    </row>
    <row r="161" spans="1:37" s="6" customFormat="1" x14ac:dyDescent="0.3">
      <c r="A161" s="6">
        <v>543472</v>
      </c>
      <c r="B161" s="7">
        <v>9783110628012</v>
      </c>
      <c r="C161" s="7"/>
      <c r="D161" s="7">
        <v>9783110627947</v>
      </c>
      <c r="E161" s="6" t="s">
        <v>36</v>
      </c>
      <c r="F161" s="6" t="s">
        <v>932</v>
      </c>
      <c r="G161" s="6" t="s">
        <v>933</v>
      </c>
      <c r="H161" s="6" t="s">
        <v>934</v>
      </c>
      <c r="J161" s="6">
        <v>1</v>
      </c>
      <c r="K161" s="6" t="s">
        <v>79</v>
      </c>
      <c r="M161" s="6" t="s">
        <v>40</v>
      </c>
      <c r="N161" s="8">
        <v>43556</v>
      </c>
      <c r="O161" s="6">
        <v>2019</v>
      </c>
      <c r="P161" s="6">
        <v>124</v>
      </c>
      <c r="Q161" s="6">
        <v>44</v>
      </c>
      <c r="S161" s="6">
        <v>2417</v>
      </c>
      <c r="T161" s="6" t="s">
        <v>42</v>
      </c>
      <c r="U161" s="6" t="s">
        <v>838</v>
      </c>
      <c r="V161" s="6" t="s">
        <v>838</v>
      </c>
      <c r="W161" s="6" t="s">
        <v>935</v>
      </c>
      <c r="X161" s="6" t="s">
        <v>45</v>
      </c>
      <c r="Y161" s="6" t="s">
        <v>936</v>
      </c>
      <c r="AB161" s="6" t="s">
        <v>937</v>
      </c>
      <c r="AC161" s="6">
        <v>249</v>
      </c>
      <c r="AE161" s="6">
        <v>54.95</v>
      </c>
      <c r="AF161" s="6" t="s">
        <v>41</v>
      </c>
      <c r="AH161" s="6" t="s">
        <v>41</v>
      </c>
      <c r="AI161" s="6" t="str">
        <f>HYPERLINK("https://doi.org/10.1515/9783110628012")</f>
        <v>https://doi.org/10.1515/9783110628012</v>
      </c>
      <c r="AK161" s="6" t="s">
        <v>48</v>
      </c>
    </row>
    <row r="162" spans="1:37" s="6" customFormat="1" x14ac:dyDescent="0.3">
      <c r="A162" s="6">
        <v>588904</v>
      </c>
      <c r="B162" s="7">
        <v>9783110712445</v>
      </c>
      <c r="C162" s="7"/>
      <c r="D162" s="7">
        <v>9783110712438</v>
      </c>
      <c r="E162" s="6" t="s">
        <v>36</v>
      </c>
      <c r="F162" s="6" t="s">
        <v>938</v>
      </c>
      <c r="G162" s="6" t="s">
        <v>206</v>
      </c>
      <c r="H162" s="6" t="s">
        <v>939</v>
      </c>
      <c r="J162" s="6">
        <v>1</v>
      </c>
      <c r="K162" s="6" t="s">
        <v>39</v>
      </c>
      <c r="M162" s="6" t="s">
        <v>40</v>
      </c>
      <c r="N162" s="8">
        <v>44627</v>
      </c>
      <c r="O162" s="6">
        <v>2022</v>
      </c>
      <c r="P162" s="6">
        <v>577</v>
      </c>
      <c r="Q162" s="6">
        <v>400</v>
      </c>
      <c r="S162" s="6">
        <v>2417</v>
      </c>
      <c r="T162" s="6" t="s">
        <v>55</v>
      </c>
      <c r="U162" s="6" t="s">
        <v>97</v>
      </c>
      <c r="V162" s="6" t="s">
        <v>97</v>
      </c>
      <c r="W162" s="6" t="s">
        <v>940</v>
      </c>
      <c r="X162" s="6" t="s">
        <v>45</v>
      </c>
      <c r="Y162" s="6" t="s">
        <v>941</v>
      </c>
      <c r="AB162" s="6" t="s">
        <v>942</v>
      </c>
      <c r="AC162" s="6">
        <v>699</v>
      </c>
      <c r="AE162" s="6">
        <v>84.95</v>
      </c>
      <c r="AF162" s="6" t="s">
        <v>41</v>
      </c>
      <c r="AH162" s="6" t="s">
        <v>41</v>
      </c>
      <c r="AI162" s="6" t="str">
        <f>HYPERLINK("https://doi.org/10.1515/9783110712445")</f>
        <v>https://doi.org/10.1515/9783110712445</v>
      </c>
      <c r="AK162" s="6" t="s">
        <v>48</v>
      </c>
    </row>
    <row r="163" spans="1:37" s="6" customFormat="1" x14ac:dyDescent="0.3">
      <c r="A163" s="6">
        <v>515459</v>
      </c>
      <c r="B163" s="7">
        <v>9780231538237</v>
      </c>
      <c r="C163" s="7"/>
      <c r="D163" s="7"/>
      <c r="F163" s="6" t="s">
        <v>943</v>
      </c>
      <c r="G163" s="6" t="s">
        <v>944</v>
      </c>
      <c r="H163" s="6" t="s">
        <v>945</v>
      </c>
      <c r="J163" s="6">
        <v>1</v>
      </c>
      <c r="K163" s="6" t="s">
        <v>946</v>
      </c>
      <c r="M163" s="6" t="s">
        <v>477</v>
      </c>
      <c r="N163" s="8">
        <v>41933</v>
      </c>
      <c r="O163" s="6">
        <v>2014</v>
      </c>
      <c r="P163" s="6">
        <v>272</v>
      </c>
      <c r="R163" s="6">
        <v>10</v>
      </c>
      <c r="T163" s="6" t="s">
        <v>42</v>
      </c>
      <c r="U163" s="6" t="s">
        <v>66</v>
      </c>
      <c r="V163" s="6" t="s">
        <v>66</v>
      </c>
      <c r="W163" s="6" t="s">
        <v>947</v>
      </c>
      <c r="Y163" s="6" t="s">
        <v>948</v>
      </c>
      <c r="Z163" s="6" t="s">
        <v>949</v>
      </c>
      <c r="AA163" s="6" t="s">
        <v>950</v>
      </c>
      <c r="AB163" s="6" t="s">
        <v>951</v>
      </c>
      <c r="AC163" s="6">
        <v>14.95</v>
      </c>
      <c r="AE163" s="7"/>
      <c r="AF163" s="7" t="s">
        <v>41</v>
      </c>
      <c r="AG163" s="7"/>
      <c r="AH163" s="7"/>
      <c r="AI163" s="6" t="str">
        <f>HYPERLINK("https://doi.org/10.7312/this16486")</f>
        <v>https://doi.org/10.7312/this16486</v>
      </c>
      <c r="AK163" s="6" t="s">
        <v>48</v>
      </c>
    </row>
    <row r="164" spans="1:37" s="6" customFormat="1" x14ac:dyDescent="0.3">
      <c r="A164" s="6">
        <v>563589</v>
      </c>
      <c r="B164" s="7">
        <v>9780520963191</v>
      </c>
      <c r="C164" s="7"/>
      <c r="D164" s="7"/>
      <c r="F164" s="6" t="s">
        <v>952</v>
      </c>
      <c r="G164" s="6" t="s">
        <v>953</v>
      </c>
      <c r="H164" s="6" t="s">
        <v>954</v>
      </c>
      <c r="J164" s="6">
        <v>1</v>
      </c>
      <c r="M164" s="6" t="s">
        <v>362</v>
      </c>
      <c r="N164" s="8">
        <v>43557</v>
      </c>
      <c r="O164" s="6">
        <v>2019</v>
      </c>
      <c r="P164" s="6">
        <v>344</v>
      </c>
      <c r="R164" s="6">
        <v>10</v>
      </c>
      <c r="T164" s="6" t="s">
        <v>55</v>
      </c>
      <c r="U164" s="6" t="s">
        <v>56</v>
      </c>
      <c r="V164" s="6" t="s">
        <v>56</v>
      </c>
      <c r="W164" s="6" t="s">
        <v>955</v>
      </c>
      <c r="Y164" s="6" t="s">
        <v>956</v>
      </c>
      <c r="Z164" s="6" t="s">
        <v>957</v>
      </c>
      <c r="AB164" s="6" t="s">
        <v>958</v>
      </c>
      <c r="AC164" s="6">
        <v>495.95</v>
      </c>
      <c r="AE164" s="7"/>
      <c r="AF164" s="7" t="s">
        <v>41</v>
      </c>
      <c r="AG164" s="7"/>
      <c r="AH164" s="7"/>
      <c r="AI164" s="6" t="str">
        <f>HYPERLINK("https://doi.org/10.1525/9780520963191")</f>
        <v>https://doi.org/10.1525/9780520963191</v>
      </c>
      <c r="AK164" s="6" t="s">
        <v>48</v>
      </c>
    </row>
    <row r="165" spans="1:37" s="6" customFormat="1" x14ac:dyDescent="0.3">
      <c r="A165" s="6">
        <v>561695</v>
      </c>
      <c r="B165" s="7">
        <v>9783748600350</v>
      </c>
      <c r="C165" s="7"/>
      <c r="D165" s="7"/>
      <c r="F165" s="6" t="s">
        <v>959</v>
      </c>
      <c r="H165" s="6" t="s">
        <v>960</v>
      </c>
      <c r="J165" s="6">
        <v>1</v>
      </c>
      <c r="K165" s="6" t="s">
        <v>233</v>
      </c>
      <c r="M165" s="6" t="s">
        <v>65</v>
      </c>
      <c r="N165" s="8">
        <v>41830</v>
      </c>
      <c r="O165" s="6">
        <v>2014</v>
      </c>
      <c r="P165" s="6">
        <v>224</v>
      </c>
      <c r="R165" s="6">
        <v>10</v>
      </c>
      <c r="T165" s="6" t="s">
        <v>55</v>
      </c>
      <c r="U165" s="6" t="s">
        <v>102</v>
      </c>
      <c r="V165" s="6" t="s">
        <v>102</v>
      </c>
      <c r="W165" s="6" t="s">
        <v>67</v>
      </c>
      <c r="Y165" s="6" t="s">
        <v>961</v>
      </c>
      <c r="AC165" s="6">
        <v>199</v>
      </c>
      <c r="AE165" s="7"/>
      <c r="AF165" s="7" t="s">
        <v>41</v>
      </c>
      <c r="AG165" s="7"/>
      <c r="AH165" s="7"/>
      <c r="AI165" s="6" t="str">
        <f>HYPERLINK("https://doi.org/10.1515/9783748600350")</f>
        <v>https://doi.org/10.1515/9783748600350</v>
      </c>
      <c r="AK165" s="6" t="s">
        <v>48</v>
      </c>
    </row>
    <row r="166" spans="1:37" s="6" customFormat="1" x14ac:dyDescent="0.3">
      <c r="A166" s="6">
        <v>528880</v>
      </c>
      <c r="B166" s="7">
        <v>9783110542868</v>
      </c>
      <c r="C166" s="7"/>
      <c r="D166" s="7">
        <v>9783110542844</v>
      </c>
      <c r="E166" s="6" t="s">
        <v>36</v>
      </c>
      <c r="F166" s="6" t="s">
        <v>962</v>
      </c>
      <c r="H166" s="6" t="s">
        <v>963</v>
      </c>
      <c r="J166" s="6">
        <v>1</v>
      </c>
      <c r="K166" s="6" t="s">
        <v>39</v>
      </c>
      <c r="M166" s="6" t="s">
        <v>40</v>
      </c>
      <c r="N166" s="8">
        <v>44417</v>
      </c>
      <c r="O166" s="6">
        <v>2021</v>
      </c>
      <c r="P166" s="6">
        <v>200</v>
      </c>
      <c r="Q166" s="6">
        <v>115</v>
      </c>
      <c r="S166" s="6">
        <v>2417</v>
      </c>
      <c r="T166" s="6" t="s">
        <v>55</v>
      </c>
      <c r="U166" s="6" t="s">
        <v>377</v>
      </c>
      <c r="V166" s="6" t="s">
        <v>377</v>
      </c>
      <c r="W166" s="6" t="s">
        <v>964</v>
      </c>
      <c r="X166" s="6" t="s">
        <v>45</v>
      </c>
      <c r="Y166" s="6" t="s">
        <v>965</v>
      </c>
      <c r="AB166" s="6" t="s">
        <v>966</v>
      </c>
      <c r="AC166" s="6">
        <v>699</v>
      </c>
      <c r="AE166" s="6">
        <v>79.95</v>
      </c>
      <c r="AF166" s="6" t="s">
        <v>41</v>
      </c>
      <c r="AH166" s="6" t="s">
        <v>41</v>
      </c>
      <c r="AI166" s="6" t="str">
        <f>HYPERLINK("https://doi.org/10.1515/9783110542868")</f>
        <v>https://doi.org/10.1515/9783110542868</v>
      </c>
      <c r="AK166" s="6" t="s">
        <v>48</v>
      </c>
    </row>
    <row r="167" spans="1:37" s="6" customFormat="1" x14ac:dyDescent="0.3">
      <c r="A167" s="6">
        <v>513344</v>
      </c>
      <c r="B167" s="7">
        <v>9783110442045</v>
      </c>
      <c r="C167" s="7"/>
      <c r="D167" s="7">
        <v>9783110442038</v>
      </c>
      <c r="E167" s="6" t="s">
        <v>36</v>
      </c>
      <c r="F167" s="6" t="s">
        <v>967</v>
      </c>
      <c r="I167" s="6" t="s">
        <v>968</v>
      </c>
      <c r="J167" s="6">
        <v>1</v>
      </c>
      <c r="K167" s="6" t="s">
        <v>79</v>
      </c>
      <c r="M167" s="6" t="s">
        <v>40</v>
      </c>
      <c r="N167" s="8">
        <v>43242</v>
      </c>
      <c r="O167" s="6">
        <v>2018</v>
      </c>
      <c r="P167" s="6">
        <v>269</v>
      </c>
      <c r="Q167" s="6">
        <v>100</v>
      </c>
      <c r="R167" s="6">
        <v>10</v>
      </c>
      <c r="S167" s="6">
        <v>2417</v>
      </c>
      <c r="T167" s="6" t="s">
        <v>55</v>
      </c>
      <c r="U167" s="6" t="s">
        <v>208</v>
      </c>
      <c r="V167" s="6" t="s">
        <v>208</v>
      </c>
      <c r="W167" s="6" t="s">
        <v>591</v>
      </c>
      <c r="X167" s="6" t="s">
        <v>45</v>
      </c>
      <c r="Y167" s="6" t="s">
        <v>969</v>
      </c>
      <c r="AB167" s="6" t="s">
        <v>970</v>
      </c>
      <c r="AC167" s="6">
        <v>249</v>
      </c>
      <c r="AE167" s="6">
        <v>84.95</v>
      </c>
      <c r="AF167" s="6" t="s">
        <v>41</v>
      </c>
      <c r="AH167" s="6" t="s">
        <v>41</v>
      </c>
      <c r="AI167" s="6" t="str">
        <f>HYPERLINK("https://doi.org/10.1515/9783110442045")</f>
        <v>https://doi.org/10.1515/9783110442045</v>
      </c>
      <c r="AK167" s="6" t="s">
        <v>48</v>
      </c>
    </row>
    <row r="168" spans="1:37" s="6" customFormat="1" x14ac:dyDescent="0.3">
      <c r="A168" s="6">
        <v>527550</v>
      </c>
      <c r="B168" s="7">
        <v>9783110538151</v>
      </c>
      <c r="C168" s="7">
        <v>9783110537789</v>
      </c>
      <c r="D168" s="7"/>
      <c r="F168" s="6" t="s">
        <v>971</v>
      </c>
      <c r="G168" s="6" t="s">
        <v>972</v>
      </c>
      <c r="I168" s="6" t="s">
        <v>973</v>
      </c>
      <c r="J168" s="6">
        <v>1</v>
      </c>
      <c r="M168" s="6" t="s">
        <v>40</v>
      </c>
      <c r="N168" s="8">
        <v>43913</v>
      </c>
      <c r="O168" s="6">
        <v>2020</v>
      </c>
      <c r="P168" s="6">
        <v>182</v>
      </c>
      <c r="Q168" s="6">
        <v>23</v>
      </c>
      <c r="S168" s="6">
        <v>2417</v>
      </c>
      <c r="T168" s="6" t="s">
        <v>42</v>
      </c>
      <c r="U168" s="6" t="s">
        <v>66</v>
      </c>
      <c r="V168" s="6" t="s">
        <v>66</v>
      </c>
      <c r="W168" s="6" t="s">
        <v>67</v>
      </c>
      <c r="Y168" s="6" t="s">
        <v>974</v>
      </c>
      <c r="AB168" s="6" t="s">
        <v>975</v>
      </c>
      <c r="AC168" s="6">
        <v>139</v>
      </c>
      <c r="AD168" s="6">
        <v>139.94999999999999</v>
      </c>
      <c r="AE168" s="7"/>
      <c r="AF168" s="7" t="s">
        <v>41</v>
      </c>
      <c r="AG168" s="7" t="s">
        <v>41</v>
      </c>
      <c r="AH168" s="7"/>
      <c r="AI168" s="6" t="str">
        <f>HYPERLINK("https://doi.org/10.1515/9783110538151")</f>
        <v>https://doi.org/10.1515/9783110538151</v>
      </c>
      <c r="AK168" s="6" t="s">
        <v>48</v>
      </c>
    </row>
    <row r="169" spans="1:37" s="6" customFormat="1" x14ac:dyDescent="0.3">
      <c r="A169" s="6">
        <v>570278</v>
      </c>
      <c r="B169" s="7">
        <v>9781487572013</v>
      </c>
      <c r="C169" s="7"/>
      <c r="D169" s="7"/>
      <c r="F169" s="6" t="s">
        <v>976</v>
      </c>
      <c r="G169" s="6" t="s">
        <v>977</v>
      </c>
      <c r="H169" s="6" t="s">
        <v>978</v>
      </c>
      <c r="J169" s="6">
        <v>1</v>
      </c>
      <c r="K169" s="6" t="s">
        <v>979</v>
      </c>
      <c r="M169" s="6" t="s">
        <v>980</v>
      </c>
      <c r="N169" s="8">
        <v>43746</v>
      </c>
      <c r="O169" s="6">
        <v>1941</v>
      </c>
      <c r="P169" s="6">
        <v>300</v>
      </c>
      <c r="R169" s="6">
        <v>10</v>
      </c>
      <c r="T169" s="6" t="s">
        <v>55</v>
      </c>
      <c r="U169" s="6" t="s">
        <v>56</v>
      </c>
      <c r="V169" s="6" t="s">
        <v>56</v>
      </c>
      <c r="W169" s="6" t="s">
        <v>981</v>
      </c>
      <c r="Y169" s="6" t="s">
        <v>982</v>
      </c>
      <c r="AA169" s="6" t="s">
        <v>983</v>
      </c>
      <c r="AB169" s="6" t="s">
        <v>984</v>
      </c>
      <c r="AC169" s="6">
        <v>108.95</v>
      </c>
      <c r="AE169" s="7"/>
      <c r="AF169" s="7" t="s">
        <v>41</v>
      </c>
      <c r="AG169" s="7"/>
      <c r="AH169" s="7"/>
      <c r="AI169" s="6" t="str">
        <f>HYPERLINK("https://doi.org/10.3138/9781487572013")</f>
        <v>https://doi.org/10.3138/9781487572013</v>
      </c>
      <c r="AK169" s="6" t="s">
        <v>48</v>
      </c>
    </row>
    <row r="170" spans="1:37" s="6" customFormat="1" x14ac:dyDescent="0.3">
      <c r="A170" s="6">
        <v>536821</v>
      </c>
      <c r="B170" s="7">
        <v>9783110590050</v>
      </c>
      <c r="C170" s="7">
        <v>9783110588033</v>
      </c>
      <c r="D170" s="7"/>
      <c r="F170" s="6" t="s">
        <v>985</v>
      </c>
      <c r="G170" s="6" t="s">
        <v>986</v>
      </c>
      <c r="I170" s="6" t="s">
        <v>987</v>
      </c>
      <c r="J170" s="6">
        <v>1</v>
      </c>
      <c r="M170" s="6" t="s">
        <v>40</v>
      </c>
      <c r="N170" s="8">
        <v>44382</v>
      </c>
      <c r="O170" s="6">
        <v>2021</v>
      </c>
      <c r="P170" s="6">
        <v>439</v>
      </c>
      <c r="Q170" s="6">
        <v>150</v>
      </c>
      <c r="S170" s="6">
        <v>2417</v>
      </c>
      <c r="T170" s="6" t="s">
        <v>42</v>
      </c>
      <c r="U170" s="6" t="s">
        <v>43</v>
      </c>
      <c r="V170" s="6" t="s">
        <v>43</v>
      </c>
      <c r="W170" s="6" t="s">
        <v>988</v>
      </c>
      <c r="Y170" s="6" t="s">
        <v>989</v>
      </c>
      <c r="AB170" s="6" t="s">
        <v>990</v>
      </c>
      <c r="AC170" s="6">
        <v>139</v>
      </c>
      <c r="AD170" s="6">
        <v>149.94999999999999</v>
      </c>
      <c r="AE170" s="7"/>
      <c r="AF170" s="7" t="s">
        <v>41</v>
      </c>
      <c r="AG170" s="7" t="s">
        <v>41</v>
      </c>
      <c r="AH170" s="7"/>
      <c r="AI170" s="6" t="str">
        <f>HYPERLINK("https://doi.org/10.1515/9783110590050")</f>
        <v>https://doi.org/10.1515/9783110590050</v>
      </c>
      <c r="AK170" s="6" t="s">
        <v>48</v>
      </c>
    </row>
    <row r="171" spans="1:37" s="6" customFormat="1" x14ac:dyDescent="0.3">
      <c r="A171" s="6">
        <v>497840</v>
      </c>
      <c r="B171" s="7">
        <v>9783110368826</v>
      </c>
      <c r="C171" s="7">
        <v>9783110374490</v>
      </c>
      <c r="D171" s="7"/>
      <c r="F171" s="6" t="s">
        <v>991</v>
      </c>
      <c r="I171" s="6" t="s">
        <v>992</v>
      </c>
      <c r="J171" s="6">
        <v>1</v>
      </c>
      <c r="M171" s="6" t="s">
        <v>40</v>
      </c>
      <c r="N171" s="8">
        <v>42653</v>
      </c>
      <c r="O171" s="6">
        <v>2016</v>
      </c>
      <c r="P171" s="6">
        <v>285</v>
      </c>
      <c r="Q171" s="6">
        <v>100</v>
      </c>
      <c r="S171" s="6">
        <v>2417</v>
      </c>
      <c r="T171" s="6" t="s">
        <v>42</v>
      </c>
      <c r="U171" s="6" t="s">
        <v>43</v>
      </c>
      <c r="V171" s="6" t="s">
        <v>43</v>
      </c>
      <c r="W171" s="6" t="s">
        <v>993</v>
      </c>
      <c r="Y171" s="6" t="s">
        <v>994</v>
      </c>
      <c r="Z171" s="6" t="s">
        <v>995</v>
      </c>
      <c r="AB171" s="6" t="s">
        <v>996</v>
      </c>
      <c r="AC171" s="6">
        <v>139</v>
      </c>
      <c r="AD171" s="6">
        <v>119.95</v>
      </c>
      <c r="AE171" s="7"/>
      <c r="AF171" s="7" t="s">
        <v>41</v>
      </c>
      <c r="AG171" s="7" t="s">
        <v>41</v>
      </c>
      <c r="AH171" s="7"/>
      <c r="AI171" s="6" t="str">
        <f>HYPERLINK("https://doi.org/10.1515/9783110368826")</f>
        <v>https://doi.org/10.1515/9783110368826</v>
      </c>
      <c r="AK171" s="6" t="s">
        <v>48</v>
      </c>
    </row>
    <row r="172" spans="1:37" s="6" customFormat="1" x14ac:dyDescent="0.3">
      <c r="A172" s="6">
        <v>550107</v>
      </c>
      <c r="B172" s="7">
        <v>9783110644142</v>
      </c>
      <c r="C172" s="7"/>
      <c r="D172" s="7">
        <v>9783110644005</v>
      </c>
      <c r="E172" s="6" t="s">
        <v>36</v>
      </c>
      <c r="F172" s="6" t="s">
        <v>997</v>
      </c>
      <c r="H172" s="6" t="s">
        <v>666</v>
      </c>
      <c r="J172" s="6">
        <v>1</v>
      </c>
      <c r="K172" s="6" t="s">
        <v>79</v>
      </c>
      <c r="M172" s="6" t="s">
        <v>40</v>
      </c>
      <c r="N172" s="8">
        <v>43591</v>
      </c>
      <c r="O172" s="6">
        <v>2019</v>
      </c>
      <c r="P172" s="6">
        <v>204</v>
      </c>
      <c r="S172" s="6">
        <v>2417</v>
      </c>
      <c r="T172" s="6" t="s">
        <v>55</v>
      </c>
      <c r="U172" s="6" t="s">
        <v>157</v>
      </c>
      <c r="V172" s="6" t="s">
        <v>157</v>
      </c>
      <c r="W172" s="6" t="s">
        <v>667</v>
      </c>
      <c r="X172" s="6" t="s">
        <v>45</v>
      </c>
      <c r="Y172" s="6" t="s">
        <v>998</v>
      </c>
      <c r="AB172" s="6" t="s">
        <v>669</v>
      </c>
      <c r="AC172" s="6">
        <v>249</v>
      </c>
      <c r="AE172" s="6">
        <v>104.95</v>
      </c>
      <c r="AF172" s="6" t="s">
        <v>41</v>
      </c>
      <c r="AH172" s="6" t="s">
        <v>41</v>
      </c>
      <c r="AI172" s="6" t="str">
        <f>HYPERLINK("https://doi.org/10.1515/9783110644142")</f>
        <v>https://doi.org/10.1515/9783110644142</v>
      </c>
      <c r="AK172" s="6" t="s">
        <v>48</v>
      </c>
    </row>
    <row r="173" spans="1:37" s="6" customFormat="1" x14ac:dyDescent="0.3">
      <c r="A173" s="6">
        <v>569997</v>
      </c>
      <c r="B173" s="7">
        <v>9783110678215</v>
      </c>
      <c r="C173" s="7">
        <v>9783110678154</v>
      </c>
      <c r="D173" s="7"/>
      <c r="F173" s="6" t="s">
        <v>999</v>
      </c>
      <c r="G173" s="6" t="s">
        <v>1000</v>
      </c>
      <c r="I173" s="6" t="s">
        <v>1001</v>
      </c>
      <c r="J173" s="6">
        <v>1</v>
      </c>
      <c r="M173" s="6" t="s">
        <v>40</v>
      </c>
      <c r="N173" s="8">
        <v>44341</v>
      </c>
      <c r="O173" s="6">
        <v>2021</v>
      </c>
      <c r="P173" s="6">
        <v>258</v>
      </c>
      <c r="Q173" s="6">
        <v>50</v>
      </c>
      <c r="S173" s="6">
        <v>2417</v>
      </c>
      <c r="T173" s="6" t="s">
        <v>55</v>
      </c>
      <c r="U173" s="6" t="s">
        <v>97</v>
      </c>
      <c r="V173" s="6" t="s">
        <v>97</v>
      </c>
      <c r="W173" s="6" t="s">
        <v>1002</v>
      </c>
      <c r="Y173" s="6" t="s">
        <v>1003</v>
      </c>
      <c r="AB173" s="6" t="s">
        <v>1004</v>
      </c>
      <c r="AC173" s="6">
        <v>139</v>
      </c>
      <c r="AD173" s="6">
        <v>174.95</v>
      </c>
      <c r="AE173" s="7"/>
      <c r="AF173" s="7" t="s">
        <v>41</v>
      </c>
      <c r="AG173" s="7" t="s">
        <v>41</v>
      </c>
      <c r="AH173" s="7"/>
      <c r="AI173" s="6" t="str">
        <f>HYPERLINK("https://doi.org/10.1515/9783110678215")</f>
        <v>https://doi.org/10.1515/9783110678215</v>
      </c>
      <c r="AK173" s="6" t="s">
        <v>48</v>
      </c>
    </row>
    <row r="174" spans="1:37" s="6" customFormat="1" x14ac:dyDescent="0.3">
      <c r="A174" s="6">
        <v>569703</v>
      </c>
      <c r="B174" s="7">
        <v>9783748602200</v>
      </c>
      <c r="C174" s="7"/>
      <c r="D174" s="7"/>
      <c r="F174" s="6" t="s">
        <v>1005</v>
      </c>
      <c r="H174" s="6" t="s">
        <v>1006</v>
      </c>
      <c r="J174" s="6">
        <v>1</v>
      </c>
      <c r="K174" s="6" t="s">
        <v>776</v>
      </c>
      <c r="M174" s="6" t="s">
        <v>65</v>
      </c>
      <c r="N174" s="8">
        <v>41654</v>
      </c>
      <c r="O174" s="6">
        <v>2014</v>
      </c>
      <c r="P174" s="6">
        <v>141</v>
      </c>
      <c r="R174" s="6">
        <v>10</v>
      </c>
      <c r="T174" s="6" t="s">
        <v>42</v>
      </c>
      <c r="U174" s="6" t="s">
        <v>66</v>
      </c>
      <c r="V174" s="6" t="s">
        <v>66</v>
      </c>
      <c r="W174" s="6" t="s">
        <v>67</v>
      </c>
      <c r="Y174" s="6" t="s">
        <v>1007</v>
      </c>
      <c r="AB174" s="6" t="s">
        <v>1008</v>
      </c>
      <c r="AC174" s="6">
        <v>109</v>
      </c>
      <c r="AE174" s="7"/>
      <c r="AF174" s="7" t="s">
        <v>41</v>
      </c>
      <c r="AG174" s="7"/>
      <c r="AH174" s="7"/>
      <c r="AI174" s="6" t="str">
        <f>HYPERLINK("https://doi.org/10.1515/9783748602200")</f>
        <v>https://doi.org/10.1515/9783748602200</v>
      </c>
      <c r="AK174" s="6" t="s">
        <v>48</v>
      </c>
    </row>
    <row r="175" spans="1:37" s="6" customFormat="1" x14ac:dyDescent="0.3">
      <c r="A175" s="6">
        <v>300878</v>
      </c>
      <c r="B175" s="7">
        <v>9783110306637</v>
      </c>
      <c r="C175" s="7"/>
      <c r="D175" s="7">
        <v>9783110306620</v>
      </c>
      <c r="E175" s="6" t="s">
        <v>36</v>
      </c>
      <c r="F175" s="6" t="s">
        <v>1009</v>
      </c>
      <c r="H175" s="6" t="s">
        <v>1010</v>
      </c>
      <c r="J175" s="6">
        <v>1</v>
      </c>
      <c r="K175" s="6" t="s">
        <v>39</v>
      </c>
      <c r="L175" s="9" t="s">
        <v>1011</v>
      </c>
      <c r="M175" s="6" t="s">
        <v>40</v>
      </c>
      <c r="N175" s="8">
        <v>42709</v>
      </c>
      <c r="O175" s="6">
        <v>2017</v>
      </c>
      <c r="P175" s="6">
        <v>332</v>
      </c>
      <c r="Q175" s="6">
        <v>150</v>
      </c>
      <c r="R175" s="6">
        <v>10</v>
      </c>
      <c r="S175" s="6">
        <v>2417</v>
      </c>
      <c r="T175" s="6" t="s">
        <v>55</v>
      </c>
      <c r="U175" s="6" t="s">
        <v>97</v>
      </c>
      <c r="V175" s="6" t="s">
        <v>97</v>
      </c>
      <c r="W175" s="6" t="s">
        <v>1012</v>
      </c>
      <c r="X175" s="6" t="s">
        <v>45</v>
      </c>
      <c r="Y175" s="6" t="s">
        <v>1013</v>
      </c>
      <c r="Z175" s="6" t="s">
        <v>1014</v>
      </c>
      <c r="AA175" s="6" t="s">
        <v>1015</v>
      </c>
      <c r="AB175" s="6" t="s">
        <v>1016</v>
      </c>
      <c r="AC175" s="6">
        <v>699</v>
      </c>
      <c r="AF175" s="6" t="s">
        <v>41</v>
      </c>
      <c r="AI175" s="6" t="str">
        <f>HYPERLINK("https://doi.org/10.1515/9783110306637")</f>
        <v>https://doi.org/10.1515/9783110306637</v>
      </c>
      <c r="AK175" s="6" t="s">
        <v>48</v>
      </c>
    </row>
    <row r="176" spans="1:37" s="6" customFormat="1" x14ac:dyDescent="0.3">
      <c r="A176" s="6">
        <v>569707</v>
      </c>
      <c r="B176" s="7">
        <v>9783748602255</v>
      </c>
      <c r="C176" s="7"/>
      <c r="D176" s="7"/>
      <c r="F176" s="6" t="s">
        <v>1017</v>
      </c>
      <c r="G176" s="6" t="s">
        <v>1018</v>
      </c>
      <c r="H176" s="6" t="s">
        <v>1019</v>
      </c>
      <c r="J176" s="6">
        <v>1</v>
      </c>
      <c r="K176" s="6" t="s">
        <v>776</v>
      </c>
      <c r="M176" s="6" t="s">
        <v>65</v>
      </c>
      <c r="N176" s="8">
        <v>41657</v>
      </c>
      <c r="O176" s="6">
        <v>2014</v>
      </c>
      <c r="P176" s="6">
        <v>432</v>
      </c>
      <c r="R176" s="6">
        <v>10</v>
      </c>
      <c r="T176" s="6" t="s">
        <v>42</v>
      </c>
      <c r="U176" s="6" t="s">
        <v>66</v>
      </c>
      <c r="V176" s="6" t="s">
        <v>66</v>
      </c>
      <c r="W176" s="6" t="s">
        <v>67</v>
      </c>
      <c r="Y176" s="6" t="s">
        <v>1020</v>
      </c>
      <c r="AC176" s="6">
        <v>189</v>
      </c>
      <c r="AE176" s="7"/>
      <c r="AF176" s="7" t="s">
        <v>41</v>
      </c>
      <c r="AG176" s="7"/>
      <c r="AH176" s="7"/>
      <c r="AI176" s="6" t="str">
        <f>HYPERLINK("https://doi.org/10.1515/9783748602255")</f>
        <v>https://doi.org/10.1515/9783748602255</v>
      </c>
      <c r="AK176" s="6" t="s">
        <v>48</v>
      </c>
    </row>
    <row r="177" spans="1:37" s="6" customFormat="1" x14ac:dyDescent="0.3">
      <c r="A177" s="6">
        <v>578905</v>
      </c>
      <c r="B177" s="7">
        <v>9783110701098</v>
      </c>
      <c r="C177" s="7"/>
      <c r="D177" s="7">
        <v>9783110701043</v>
      </c>
      <c r="E177" s="6" t="s">
        <v>36</v>
      </c>
      <c r="F177" s="6" t="s">
        <v>1021</v>
      </c>
      <c r="I177" s="6" t="s">
        <v>1022</v>
      </c>
      <c r="J177" s="6">
        <v>2</v>
      </c>
      <c r="K177" s="6" t="s">
        <v>79</v>
      </c>
      <c r="M177" s="6" t="s">
        <v>40</v>
      </c>
      <c r="N177" s="8">
        <v>44580</v>
      </c>
      <c r="O177" s="6">
        <v>2022</v>
      </c>
      <c r="P177" s="6">
        <v>391</v>
      </c>
      <c r="Q177" s="6">
        <v>76</v>
      </c>
      <c r="S177" s="6">
        <v>2417</v>
      </c>
      <c r="T177" s="6" t="s">
        <v>55</v>
      </c>
      <c r="U177" s="6" t="s">
        <v>157</v>
      </c>
      <c r="V177" s="6" t="s">
        <v>157</v>
      </c>
      <c r="W177" s="6" t="s">
        <v>1023</v>
      </c>
      <c r="X177" s="6" t="s">
        <v>45</v>
      </c>
      <c r="Y177" s="6" t="s">
        <v>1024</v>
      </c>
      <c r="AB177" s="6" t="s">
        <v>1025</v>
      </c>
      <c r="AC177" s="6">
        <v>249</v>
      </c>
      <c r="AE177" s="6">
        <v>82.95</v>
      </c>
      <c r="AF177" s="6" t="s">
        <v>41</v>
      </c>
      <c r="AH177" s="6" t="s">
        <v>41</v>
      </c>
      <c r="AI177" s="6" t="str">
        <f>HYPERLINK("https://doi.org/10.1515/9783110701098")</f>
        <v>https://doi.org/10.1515/9783110701098</v>
      </c>
      <c r="AK177" s="6" t="s">
        <v>48</v>
      </c>
    </row>
    <row r="178" spans="1:37" s="6" customFormat="1" x14ac:dyDescent="0.3">
      <c r="A178" s="6">
        <v>514418</v>
      </c>
      <c r="B178" s="7">
        <v>9783110445404</v>
      </c>
      <c r="C178" s="7">
        <v>9783110444087</v>
      </c>
      <c r="D178" s="7"/>
      <c r="F178" s="6" t="s">
        <v>1026</v>
      </c>
      <c r="H178" s="6" t="s">
        <v>1027</v>
      </c>
      <c r="J178" s="6">
        <v>1</v>
      </c>
      <c r="K178" s="6">
        <v>2017</v>
      </c>
      <c r="L178" s="9" t="s">
        <v>1028</v>
      </c>
      <c r="M178" s="6" t="s">
        <v>40</v>
      </c>
      <c r="N178" s="8">
        <v>42940</v>
      </c>
      <c r="O178" s="6">
        <v>2017</v>
      </c>
      <c r="P178" s="6">
        <v>1955</v>
      </c>
      <c r="S178" s="6">
        <v>28</v>
      </c>
      <c r="T178" s="6" t="s">
        <v>42</v>
      </c>
      <c r="U178" s="6" t="s">
        <v>80</v>
      </c>
      <c r="V178" s="6" t="s">
        <v>80</v>
      </c>
      <c r="W178" s="6" t="s">
        <v>1029</v>
      </c>
      <c r="Y178" s="6" t="s">
        <v>1030</v>
      </c>
      <c r="AB178" s="6" t="s">
        <v>1031</v>
      </c>
      <c r="AC178" s="6">
        <v>249</v>
      </c>
      <c r="AD178" s="6">
        <v>310</v>
      </c>
      <c r="AE178" s="7"/>
      <c r="AF178" s="7" t="s">
        <v>41</v>
      </c>
      <c r="AG178" s="7" t="s">
        <v>41</v>
      </c>
      <c r="AH178" s="7"/>
      <c r="AI178" s="6" t="str">
        <f>HYPERLINK("https://doi.org/10.1515/9783110445404")</f>
        <v>https://doi.org/10.1515/9783110445404</v>
      </c>
      <c r="AK178" s="6" t="s">
        <v>48</v>
      </c>
    </row>
    <row r="179" spans="1:37" s="6" customFormat="1" x14ac:dyDescent="0.3">
      <c r="A179" s="6">
        <v>542042</v>
      </c>
      <c r="B179" s="7">
        <v>9783110625110</v>
      </c>
      <c r="C179" s="7">
        <v>9783110622249</v>
      </c>
      <c r="D179" s="7"/>
      <c r="F179" s="6" t="s">
        <v>1032</v>
      </c>
      <c r="I179" s="6" t="s">
        <v>1033</v>
      </c>
      <c r="J179" s="6">
        <v>1</v>
      </c>
      <c r="M179" s="6" t="s">
        <v>40</v>
      </c>
      <c r="N179" s="8">
        <v>43941</v>
      </c>
      <c r="O179" s="6">
        <v>2020</v>
      </c>
      <c r="P179" s="6">
        <v>427</v>
      </c>
      <c r="Q179" s="6">
        <v>439</v>
      </c>
      <c r="S179" s="6">
        <v>2417</v>
      </c>
      <c r="T179" s="6" t="s">
        <v>42</v>
      </c>
      <c r="U179" s="6" t="s">
        <v>43</v>
      </c>
      <c r="V179" s="6" t="s">
        <v>43</v>
      </c>
      <c r="W179" s="6" t="s">
        <v>1034</v>
      </c>
      <c r="Y179" s="6" t="s">
        <v>1035</v>
      </c>
      <c r="AB179" s="6" t="s">
        <v>1036</v>
      </c>
      <c r="AC179" s="6">
        <v>139</v>
      </c>
      <c r="AD179" s="6">
        <v>174.95</v>
      </c>
      <c r="AE179" s="7"/>
      <c r="AF179" s="7" t="s">
        <v>41</v>
      </c>
      <c r="AG179" s="7" t="s">
        <v>41</v>
      </c>
      <c r="AH179" s="7"/>
      <c r="AI179" s="6" t="str">
        <f>HYPERLINK("https://doi.org/10.1515/9783110625110")</f>
        <v>https://doi.org/10.1515/9783110625110</v>
      </c>
      <c r="AK179" s="6" t="s">
        <v>48</v>
      </c>
    </row>
    <row r="180" spans="1:37" s="6" customFormat="1" x14ac:dyDescent="0.3">
      <c r="A180" s="6">
        <v>605349</v>
      </c>
      <c r="B180" s="7">
        <v>9780691231051</v>
      </c>
      <c r="C180" s="7"/>
      <c r="D180" s="7"/>
      <c r="F180" s="6" t="s">
        <v>1037</v>
      </c>
      <c r="G180" s="6" t="s">
        <v>1038</v>
      </c>
      <c r="H180" s="6" t="s">
        <v>1039</v>
      </c>
      <c r="J180" s="6">
        <v>1</v>
      </c>
      <c r="M180" s="6" t="s">
        <v>412</v>
      </c>
      <c r="N180" s="8">
        <v>44474</v>
      </c>
      <c r="O180" s="6">
        <v>2018</v>
      </c>
      <c r="P180" s="6">
        <v>280</v>
      </c>
      <c r="R180" s="6">
        <v>10</v>
      </c>
      <c r="T180" s="6" t="s">
        <v>55</v>
      </c>
      <c r="U180" s="6" t="s">
        <v>128</v>
      </c>
      <c r="V180" s="6" t="s">
        <v>128</v>
      </c>
      <c r="W180" s="6" t="s">
        <v>1040</v>
      </c>
      <c r="Y180" s="6" t="s">
        <v>1041</v>
      </c>
      <c r="AA180" s="6" t="s">
        <v>1042</v>
      </c>
      <c r="AB180" s="6" t="s">
        <v>1043</v>
      </c>
      <c r="AC180" s="6">
        <v>78</v>
      </c>
      <c r="AE180" s="7"/>
      <c r="AF180" s="7" t="s">
        <v>41</v>
      </c>
      <c r="AG180" s="7"/>
      <c r="AH180" s="7"/>
      <c r="AI180" s="6" t="str">
        <f>HYPERLINK("https://doi.org/10.1515/9780691231051?locatt=mode:legacy")</f>
        <v>https://doi.org/10.1515/9780691231051?locatt=mode:legacy</v>
      </c>
      <c r="AK180" s="6" t="s">
        <v>48</v>
      </c>
    </row>
    <row r="181" spans="1:37" s="6" customFormat="1" x14ac:dyDescent="0.3">
      <c r="A181" s="6">
        <v>534151</v>
      </c>
      <c r="B181" s="7">
        <v>9783110563191</v>
      </c>
      <c r="C181" s="7"/>
      <c r="D181" s="7">
        <v>9783110563092</v>
      </c>
      <c r="E181" s="6" t="s">
        <v>36</v>
      </c>
      <c r="F181" s="6" t="s">
        <v>94</v>
      </c>
      <c r="I181" s="6" t="s">
        <v>770</v>
      </c>
      <c r="J181" s="6">
        <v>1</v>
      </c>
      <c r="K181" s="6" t="s">
        <v>79</v>
      </c>
      <c r="M181" s="6" t="s">
        <v>40</v>
      </c>
      <c r="N181" s="8">
        <v>43759</v>
      </c>
      <c r="O181" s="6">
        <v>2019</v>
      </c>
      <c r="P181" s="6">
        <v>284</v>
      </c>
      <c r="Q181" s="6">
        <v>51</v>
      </c>
      <c r="S181" s="6">
        <v>2417</v>
      </c>
      <c r="T181" s="6" t="s">
        <v>55</v>
      </c>
      <c r="U181" s="6" t="s">
        <v>56</v>
      </c>
      <c r="V181" s="6" t="s">
        <v>56</v>
      </c>
      <c r="W181" s="6" t="s">
        <v>771</v>
      </c>
      <c r="X181" s="6" t="s">
        <v>45</v>
      </c>
      <c r="Y181" s="6" t="s">
        <v>1044</v>
      </c>
      <c r="AB181" s="6" t="s">
        <v>1045</v>
      </c>
      <c r="AC181" s="6">
        <v>249</v>
      </c>
      <c r="AE181" s="6">
        <v>79.95</v>
      </c>
      <c r="AF181" s="6" t="s">
        <v>41</v>
      </c>
      <c r="AH181" s="6" t="s">
        <v>41</v>
      </c>
      <c r="AI181" s="6" t="str">
        <f>HYPERLINK("https://doi.org/10.1515/9783110563191")</f>
        <v>https://doi.org/10.1515/9783110563191</v>
      </c>
      <c r="AK181" s="6" t="s">
        <v>48</v>
      </c>
    </row>
    <row r="182" spans="1:37" s="6" customFormat="1" x14ac:dyDescent="0.3">
      <c r="A182" s="6">
        <v>540222</v>
      </c>
      <c r="B182" s="7">
        <v>9783110612714</v>
      </c>
      <c r="C182" s="7">
        <v>9783110611069</v>
      </c>
      <c r="D182" s="7"/>
      <c r="F182" s="6" t="s">
        <v>1046</v>
      </c>
      <c r="G182" s="6" t="s">
        <v>1047</v>
      </c>
      <c r="H182" s="6" t="s">
        <v>1048</v>
      </c>
      <c r="J182" s="6">
        <v>1</v>
      </c>
      <c r="M182" s="6" t="s">
        <v>40</v>
      </c>
      <c r="N182" s="8">
        <v>43746</v>
      </c>
      <c r="O182" s="6">
        <v>2019</v>
      </c>
      <c r="P182" s="6">
        <v>505</v>
      </c>
      <c r="Q182" s="6">
        <v>150</v>
      </c>
      <c r="S182" s="6">
        <v>2417</v>
      </c>
      <c r="T182" s="6" t="s">
        <v>42</v>
      </c>
      <c r="U182" s="6" t="s">
        <v>66</v>
      </c>
      <c r="V182" s="6" t="s">
        <v>66</v>
      </c>
      <c r="W182" s="6" t="s">
        <v>1049</v>
      </c>
      <c r="Y182" s="6" t="s">
        <v>1050</v>
      </c>
      <c r="AA182" s="6" t="s">
        <v>1051</v>
      </c>
      <c r="AB182" s="6" t="s">
        <v>1052</v>
      </c>
      <c r="AC182" s="6">
        <v>139</v>
      </c>
      <c r="AD182" s="6">
        <v>179.95</v>
      </c>
      <c r="AE182" s="7"/>
      <c r="AF182" s="7" t="s">
        <v>41</v>
      </c>
      <c r="AG182" s="7" t="s">
        <v>41</v>
      </c>
      <c r="AH182" s="7"/>
      <c r="AI182" s="6" t="str">
        <f>HYPERLINK("https://doi.org/10.1515/9783110612714")</f>
        <v>https://doi.org/10.1515/9783110612714</v>
      </c>
      <c r="AK182" s="6" t="s">
        <v>48</v>
      </c>
    </row>
    <row r="183" spans="1:37" s="6" customFormat="1" x14ac:dyDescent="0.3">
      <c r="A183" s="6">
        <v>513218</v>
      </c>
      <c r="B183" s="7">
        <v>9783110441154</v>
      </c>
      <c r="C183" s="7"/>
      <c r="D183" s="7">
        <v>9783110441147</v>
      </c>
      <c r="E183" s="6" t="s">
        <v>36</v>
      </c>
      <c r="F183" s="6" t="s">
        <v>1053</v>
      </c>
      <c r="H183" s="6" t="s">
        <v>1054</v>
      </c>
      <c r="J183" s="6">
        <v>1</v>
      </c>
      <c r="K183" s="6" t="s">
        <v>39</v>
      </c>
      <c r="L183" s="9" t="s">
        <v>1055</v>
      </c>
      <c r="M183" s="6" t="s">
        <v>40</v>
      </c>
      <c r="N183" s="8">
        <v>42954</v>
      </c>
      <c r="O183" s="6">
        <v>2017</v>
      </c>
      <c r="P183" s="6">
        <v>357</v>
      </c>
      <c r="Q183" s="6">
        <v>100</v>
      </c>
      <c r="R183" s="6">
        <v>10</v>
      </c>
      <c r="S183" s="6">
        <v>2417</v>
      </c>
      <c r="T183" s="6" t="s">
        <v>55</v>
      </c>
      <c r="U183" s="6" t="s">
        <v>321</v>
      </c>
      <c r="V183" s="6" t="s">
        <v>321</v>
      </c>
      <c r="W183" s="6" t="s">
        <v>1056</v>
      </c>
      <c r="X183" s="6" t="s">
        <v>45</v>
      </c>
      <c r="Y183" s="6" t="s">
        <v>1057</v>
      </c>
      <c r="Z183" s="6" t="s">
        <v>1058</v>
      </c>
      <c r="AA183" s="6" t="s">
        <v>1059</v>
      </c>
      <c r="AB183" s="6" t="s">
        <v>1060</v>
      </c>
      <c r="AC183" s="6">
        <v>249</v>
      </c>
      <c r="AE183" s="6">
        <v>69.95</v>
      </c>
      <c r="AF183" s="6" t="s">
        <v>41</v>
      </c>
      <c r="AH183" s="6" t="s">
        <v>41</v>
      </c>
      <c r="AI183" s="6" t="str">
        <f>HYPERLINK("https://doi.org/10.1515/9783110441154")</f>
        <v>https://doi.org/10.1515/9783110441154</v>
      </c>
      <c r="AK183" s="6" t="s">
        <v>48</v>
      </c>
    </row>
    <row r="184" spans="1:37" s="6" customFormat="1" x14ac:dyDescent="0.3">
      <c r="A184" s="6">
        <v>10460</v>
      </c>
      <c r="B184" s="7">
        <v>9783110866537</v>
      </c>
      <c r="C184" s="7">
        <v>9783110097047</v>
      </c>
      <c r="D184" s="7"/>
      <c r="F184" s="6" t="s">
        <v>1061</v>
      </c>
      <c r="G184" s="6" t="s">
        <v>1062</v>
      </c>
      <c r="I184" s="6" t="s">
        <v>1063</v>
      </c>
      <c r="J184" s="6">
        <v>1</v>
      </c>
      <c r="M184" s="6" t="s">
        <v>40</v>
      </c>
      <c r="N184" s="8">
        <v>40709</v>
      </c>
      <c r="O184" s="6">
        <v>1984</v>
      </c>
      <c r="P184" s="6">
        <v>1029</v>
      </c>
      <c r="R184" s="6">
        <v>10</v>
      </c>
      <c r="S184" s="6">
        <v>2320</v>
      </c>
      <c r="T184" s="6" t="s">
        <v>42</v>
      </c>
      <c r="U184" s="6" t="s">
        <v>80</v>
      </c>
      <c r="V184" s="6" t="s">
        <v>80</v>
      </c>
      <c r="W184" s="6" t="s">
        <v>1064</v>
      </c>
      <c r="AC184" s="6">
        <v>249</v>
      </c>
      <c r="AD184" s="6">
        <v>294.95</v>
      </c>
      <c r="AE184" s="7"/>
      <c r="AF184" s="7" t="s">
        <v>41</v>
      </c>
      <c r="AG184" s="7" t="s">
        <v>41</v>
      </c>
      <c r="AH184" s="7"/>
      <c r="AI184" s="6" t="str">
        <f>HYPERLINK("https://doi.org/10.1515/9783110866537")</f>
        <v>https://doi.org/10.1515/9783110866537</v>
      </c>
      <c r="AK184" s="6" t="s">
        <v>48</v>
      </c>
    </row>
    <row r="185" spans="1:37" s="6" customFormat="1" x14ac:dyDescent="0.3">
      <c r="A185" s="6">
        <v>569709</v>
      </c>
      <c r="B185" s="7">
        <v>9783748602279</v>
      </c>
      <c r="C185" s="7"/>
      <c r="D185" s="7"/>
      <c r="F185" s="6" t="s">
        <v>1065</v>
      </c>
      <c r="H185" s="6" t="s">
        <v>1066</v>
      </c>
      <c r="J185" s="6">
        <v>1</v>
      </c>
      <c r="K185" s="6" t="s">
        <v>776</v>
      </c>
      <c r="M185" s="6" t="s">
        <v>65</v>
      </c>
      <c r="N185" s="8">
        <v>41654</v>
      </c>
      <c r="O185" s="6">
        <v>2014</v>
      </c>
      <c r="P185" s="6">
        <v>324</v>
      </c>
      <c r="R185" s="6">
        <v>10</v>
      </c>
      <c r="T185" s="6" t="s">
        <v>42</v>
      </c>
      <c r="U185" s="6" t="s">
        <v>66</v>
      </c>
      <c r="V185" s="6" t="s">
        <v>66</v>
      </c>
      <c r="W185" s="6" t="s">
        <v>67</v>
      </c>
      <c r="Y185" s="6" t="s">
        <v>1067</v>
      </c>
      <c r="AB185" s="6" t="s">
        <v>1068</v>
      </c>
      <c r="AC185" s="6">
        <v>189</v>
      </c>
      <c r="AE185" s="7"/>
      <c r="AF185" s="7" t="s">
        <v>41</v>
      </c>
      <c r="AG185" s="7"/>
      <c r="AH185" s="7"/>
      <c r="AI185" s="6" t="str">
        <f>HYPERLINK("https://doi.org/10.1515/9783748602279")</f>
        <v>https://doi.org/10.1515/9783748602279</v>
      </c>
      <c r="AK185" s="6" t="s">
        <v>48</v>
      </c>
    </row>
    <row r="186" spans="1:37" s="6" customFormat="1" x14ac:dyDescent="0.3">
      <c r="A186" s="6">
        <v>511181</v>
      </c>
      <c r="B186" s="7">
        <v>9783110429190</v>
      </c>
      <c r="C186" s="7">
        <v>9783110438277</v>
      </c>
      <c r="D186" s="7"/>
      <c r="F186" s="6" t="s">
        <v>1069</v>
      </c>
      <c r="G186" s="6" t="s">
        <v>206</v>
      </c>
      <c r="H186" s="6" t="s">
        <v>1070</v>
      </c>
      <c r="J186" s="6">
        <v>1</v>
      </c>
      <c r="M186" s="6" t="s">
        <v>40</v>
      </c>
      <c r="N186" s="8">
        <v>43087</v>
      </c>
      <c r="O186" s="6">
        <v>2018</v>
      </c>
      <c r="P186" s="6">
        <v>216</v>
      </c>
      <c r="Q186" s="6">
        <v>7</v>
      </c>
      <c r="S186" s="6">
        <v>2417</v>
      </c>
      <c r="T186" s="6" t="s">
        <v>55</v>
      </c>
      <c r="U186" s="6" t="s">
        <v>1071</v>
      </c>
      <c r="V186" s="6" t="s">
        <v>1071</v>
      </c>
      <c r="W186" s="6" t="s">
        <v>1072</v>
      </c>
      <c r="Y186" s="6" t="s">
        <v>1073</v>
      </c>
      <c r="Z186" s="6" t="s">
        <v>1074</v>
      </c>
      <c r="AB186" s="6" t="s">
        <v>1075</v>
      </c>
      <c r="AC186" s="6">
        <v>139</v>
      </c>
      <c r="AD186" s="6">
        <v>119.95</v>
      </c>
      <c r="AE186" s="7"/>
      <c r="AF186" s="7" t="s">
        <v>41</v>
      </c>
      <c r="AG186" s="7" t="s">
        <v>41</v>
      </c>
      <c r="AH186" s="7"/>
      <c r="AI186" s="6" t="str">
        <f>HYPERLINK("https://doi.org/10.1515/9783110429190")</f>
        <v>https://doi.org/10.1515/9783110429190</v>
      </c>
      <c r="AK186" s="6" t="s">
        <v>48</v>
      </c>
    </row>
    <row r="187" spans="1:37" s="6" customFormat="1" x14ac:dyDescent="0.3">
      <c r="A187" s="6">
        <v>569706</v>
      </c>
      <c r="B187" s="7">
        <v>9783748602378</v>
      </c>
      <c r="C187" s="7"/>
      <c r="D187" s="7"/>
      <c r="F187" s="6" t="s">
        <v>1076</v>
      </c>
      <c r="G187" s="6" t="s">
        <v>1077</v>
      </c>
      <c r="H187" s="6" t="s">
        <v>1078</v>
      </c>
      <c r="J187" s="6">
        <v>1</v>
      </c>
      <c r="K187" s="6" t="s">
        <v>776</v>
      </c>
      <c r="M187" s="6" t="s">
        <v>65</v>
      </c>
      <c r="N187" s="8">
        <v>41654</v>
      </c>
      <c r="O187" s="6">
        <v>2014</v>
      </c>
      <c r="P187" s="6">
        <v>154</v>
      </c>
      <c r="R187" s="6">
        <v>10</v>
      </c>
      <c r="T187" s="6" t="s">
        <v>42</v>
      </c>
      <c r="U187" s="6" t="s">
        <v>66</v>
      </c>
      <c r="V187" s="6" t="s">
        <v>66</v>
      </c>
      <c r="W187" s="6" t="s">
        <v>67</v>
      </c>
      <c r="Y187" s="6" t="s">
        <v>1079</v>
      </c>
      <c r="AC187" s="6">
        <v>159</v>
      </c>
      <c r="AE187" s="7"/>
      <c r="AF187" s="7" t="s">
        <v>41</v>
      </c>
      <c r="AG187" s="7"/>
      <c r="AH187" s="7"/>
      <c r="AI187" s="6" t="str">
        <f>HYPERLINK("https://doi.org/10.1515/9783748602378")</f>
        <v>https://doi.org/10.1515/9783748602378</v>
      </c>
      <c r="AK187" s="6" t="s">
        <v>48</v>
      </c>
    </row>
    <row r="188" spans="1:37" s="6" customFormat="1" x14ac:dyDescent="0.3">
      <c r="A188" s="6">
        <v>124631</v>
      </c>
      <c r="B188" s="7">
        <v>9783110289824</v>
      </c>
      <c r="C188" s="7"/>
      <c r="D188" s="7">
        <v>9783110289817</v>
      </c>
      <c r="E188" s="6" t="s">
        <v>36</v>
      </c>
      <c r="F188" s="6" t="s">
        <v>1080</v>
      </c>
      <c r="H188" s="6" t="s">
        <v>1081</v>
      </c>
      <c r="J188" s="6">
        <v>1</v>
      </c>
      <c r="K188" s="6" t="s">
        <v>39</v>
      </c>
      <c r="L188" s="9" t="s">
        <v>1082</v>
      </c>
      <c r="M188" s="6" t="s">
        <v>40</v>
      </c>
      <c r="N188" s="8">
        <v>41848</v>
      </c>
      <c r="O188" s="6">
        <v>2014</v>
      </c>
      <c r="P188" s="6">
        <v>360</v>
      </c>
      <c r="Q188" s="6">
        <v>271</v>
      </c>
      <c r="R188" s="6">
        <v>10</v>
      </c>
      <c r="S188" s="6">
        <v>2417</v>
      </c>
      <c r="T188" s="6" t="s">
        <v>55</v>
      </c>
      <c r="U188" s="6" t="s">
        <v>97</v>
      </c>
      <c r="V188" s="6" t="s">
        <v>97</v>
      </c>
      <c r="W188" s="6" t="s">
        <v>1012</v>
      </c>
      <c r="X188" s="6" t="s">
        <v>45</v>
      </c>
      <c r="Y188" s="6" t="s">
        <v>1083</v>
      </c>
      <c r="Z188" s="6" t="s">
        <v>1084</v>
      </c>
      <c r="AB188" s="6" t="s">
        <v>1085</v>
      </c>
      <c r="AC188" s="6">
        <v>699</v>
      </c>
      <c r="AE188" s="6">
        <v>79.95</v>
      </c>
      <c r="AF188" s="6" t="s">
        <v>41</v>
      </c>
      <c r="AH188" s="6" t="s">
        <v>41</v>
      </c>
      <c r="AI188" s="6" t="str">
        <f>HYPERLINK("https://doi.org/10.1515/9783110289824")</f>
        <v>https://doi.org/10.1515/9783110289824</v>
      </c>
      <c r="AK188" s="6" t="s">
        <v>48</v>
      </c>
    </row>
    <row r="189" spans="1:37" s="6" customFormat="1" x14ac:dyDescent="0.3">
      <c r="A189" s="6">
        <v>535175</v>
      </c>
      <c r="B189" s="7">
        <v>9783110583632</v>
      </c>
      <c r="C189" s="7">
        <v>9783110582017</v>
      </c>
      <c r="D189" s="7"/>
      <c r="F189" s="6" t="s">
        <v>1086</v>
      </c>
      <c r="G189" s="6" t="s">
        <v>1087</v>
      </c>
      <c r="I189" s="6" t="s">
        <v>1088</v>
      </c>
      <c r="J189" s="6">
        <v>1</v>
      </c>
      <c r="M189" s="6" t="s">
        <v>40</v>
      </c>
      <c r="N189" s="8">
        <v>43605</v>
      </c>
      <c r="O189" s="6">
        <v>2019</v>
      </c>
      <c r="P189" s="6">
        <v>163</v>
      </c>
      <c r="Q189" s="6">
        <v>50</v>
      </c>
      <c r="S189" s="6">
        <v>2417</v>
      </c>
      <c r="T189" s="6" t="s">
        <v>42</v>
      </c>
      <c r="U189" s="6" t="s">
        <v>43</v>
      </c>
      <c r="V189" s="6" t="s">
        <v>43</v>
      </c>
      <c r="W189" s="6" t="s">
        <v>1089</v>
      </c>
      <c r="Y189" s="6" t="s">
        <v>1090</v>
      </c>
      <c r="AB189" s="6" t="s">
        <v>1091</v>
      </c>
      <c r="AC189" s="6">
        <v>139</v>
      </c>
      <c r="AD189" s="6">
        <v>129.94999999999999</v>
      </c>
      <c r="AE189" s="7"/>
      <c r="AF189" s="7" t="s">
        <v>41</v>
      </c>
      <c r="AG189" s="7" t="s">
        <v>41</v>
      </c>
      <c r="AH189" s="7"/>
      <c r="AI189" s="6" t="str">
        <f>HYPERLINK("https://doi.org/10.1515/9783110583632")</f>
        <v>https://doi.org/10.1515/9783110583632</v>
      </c>
      <c r="AK189" s="6" t="s">
        <v>48</v>
      </c>
    </row>
    <row r="190" spans="1:37" s="6" customFormat="1" x14ac:dyDescent="0.3">
      <c r="A190" s="6">
        <v>34153</v>
      </c>
      <c r="B190" s="7">
        <v>9783110213461</v>
      </c>
      <c r="C190" s="7">
        <v>9783110213454</v>
      </c>
      <c r="D190" s="7">
        <v>9783110483468</v>
      </c>
      <c r="F190" s="6" t="s">
        <v>1092</v>
      </c>
      <c r="I190" s="6" t="s">
        <v>331</v>
      </c>
      <c r="J190" s="6">
        <v>1</v>
      </c>
      <c r="K190" s="6" t="s">
        <v>332</v>
      </c>
      <c r="L190" s="9" t="s">
        <v>1093</v>
      </c>
      <c r="M190" s="6" t="s">
        <v>40</v>
      </c>
      <c r="N190" s="8">
        <v>40162</v>
      </c>
      <c r="O190" s="6">
        <v>2009</v>
      </c>
      <c r="P190" s="6">
        <v>342</v>
      </c>
      <c r="Q190" s="6">
        <v>350</v>
      </c>
      <c r="R190" s="6">
        <v>10</v>
      </c>
      <c r="S190" s="6">
        <v>2417</v>
      </c>
      <c r="T190" s="6" t="s">
        <v>55</v>
      </c>
      <c r="U190" s="6" t="s">
        <v>334</v>
      </c>
      <c r="V190" s="6" t="s">
        <v>334</v>
      </c>
      <c r="W190" s="6" t="s">
        <v>335</v>
      </c>
      <c r="Y190" s="6" t="s">
        <v>1094</v>
      </c>
      <c r="AB190" s="6" t="s">
        <v>337</v>
      </c>
      <c r="AC190" s="6">
        <v>139</v>
      </c>
      <c r="AD190" s="6">
        <v>99.95</v>
      </c>
      <c r="AE190" s="6">
        <v>24.95</v>
      </c>
      <c r="AF190" s="6" t="s">
        <v>41</v>
      </c>
      <c r="AG190" s="6" t="s">
        <v>41</v>
      </c>
      <c r="AH190" s="6" t="s">
        <v>41</v>
      </c>
      <c r="AI190" s="6" t="str">
        <f>HYPERLINK("https://doi.org/10.1515/9783110213461")</f>
        <v>https://doi.org/10.1515/9783110213461</v>
      </c>
      <c r="AK190" s="6" t="s">
        <v>48</v>
      </c>
    </row>
    <row r="191" spans="1:37" s="6" customFormat="1" x14ac:dyDescent="0.3">
      <c r="A191" s="6">
        <v>588713</v>
      </c>
      <c r="B191" s="7">
        <v>9780231549509</v>
      </c>
      <c r="C191" s="7"/>
      <c r="D191" s="7"/>
      <c r="F191" s="6" t="s">
        <v>1095</v>
      </c>
      <c r="G191" s="6" t="s">
        <v>1096</v>
      </c>
      <c r="H191" s="6" t="s">
        <v>1097</v>
      </c>
      <c r="J191" s="6">
        <v>1</v>
      </c>
      <c r="M191" s="6" t="s">
        <v>477</v>
      </c>
      <c r="N191" s="8">
        <v>44018</v>
      </c>
      <c r="O191" s="6">
        <v>2020</v>
      </c>
      <c r="R191" s="6">
        <v>10</v>
      </c>
      <c r="T191" s="6" t="s">
        <v>42</v>
      </c>
      <c r="U191" s="6" t="s">
        <v>590</v>
      </c>
      <c r="V191" s="6" t="s">
        <v>590</v>
      </c>
      <c r="W191" s="6" t="s">
        <v>1098</v>
      </c>
      <c r="Y191" s="6" t="s">
        <v>1099</v>
      </c>
      <c r="Z191" s="6" t="s">
        <v>1100</v>
      </c>
      <c r="AA191" s="6" t="s">
        <v>1101</v>
      </c>
      <c r="AB191" s="6" t="s">
        <v>1102</v>
      </c>
      <c r="AC191" s="6">
        <v>30.95</v>
      </c>
      <c r="AE191" s="7"/>
      <c r="AF191" s="7" t="s">
        <v>41</v>
      </c>
      <c r="AG191" s="7"/>
      <c r="AH191" s="7"/>
      <c r="AI191" s="6" t="str">
        <f>HYPERLINK("https://doi.org/10.7312/whys19166")</f>
        <v>https://doi.org/10.7312/whys19166</v>
      </c>
      <c r="AK191" s="6" t="s">
        <v>48</v>
      </c>
    </row>
    <row r="192" spans="1:37" s="6" customFormat="1" x14ac:dyDescent="0.3">
      <c r="A192" s="6">
        <v>560959</v>
      </c>
      <c r="B192" s="7">
        <v>9783110668711</v>
      </c>
      <c r="C192" s="7">
        <v>9783110665345</v>
      </c>
      <c r="D192" s="7"/>
      <c r="F192" s="6" t="s">
        <v>1103</v>
      </c>
      <c r="I192" s="6" t="s">
        <v>1104</v>
      </c>
      <c r="J192" s="6">
        <v>1</v>
      </c>
      <c r="M192" s="6" t="s">
        <v>40</v>
      </c>
      <c r="N192" s="8">
        <v>44368</v>
      </c>
      <c r="O192" s="6">
        <v>2021</v>
      </c>
      <c r="P192" s="6">
        <v>388</v>
      </c>
      <c r="Q192" s="6">
        <v>22</v>
      </c>
      <c r="S192" s="6">
        <v>2417</v>
      </c>
      <c r="T192" s="6" t="s">
        <v>55</v>
      </c>
      <c r="U192" s="6" t="s">
        <v>208</v>
      </c>
      <c r="V192" s="6" t="s">
        <v>208</v>
      </c>
      <c r="W192" s="6" t="s">
        <v>1105</v>
      </c>
      <c r="Y192" s="6" t="s">
        <v>1106</v>
      </c>
      <c r="AB192" s="6" t="s">
        <v>1107</v>
      </c>
      <c r="AC192" s="6">
        <v>139</v>
      </c>
      <c r="AD192" s="6">
        <v>174.95</v>
      </c>
      <c r="AE192" s="7"/>
      <c r="AF192" s="7" t="s">
        <v>41</v>
      </c>
      <c r="AG192" s="7" t="s">
        <v>41</v>
      </c>
      <c r="AH192" s="7"/>
      <c r="AI192" s="6" t="str">
        <f>HYPERLINK("https://doi.org/10.1515/9783110668711")</f>
        <v>https://doi.org/10.1515/9783110668711</v>
      </c>
      <c r="AK192" s="6" t="s">
        <v>48</v>
      </c>
    </row>
    <row r="193" spans="1:37" s="6" customFormat="1" x14ac:dyDescent="0.3">
      <c r="A193" s="6">
        <v>594950</v>
      </c>
      <c r="B193" s="7">
        <v>9783110727302</v>
      </c>
      <c r="C193" s="7"/>
      <c r="D193" s="7">
        <v>9783110727296</v>
      </c>
      <c r="E193" s="6" t="s">
        <v>36</v>
      </c>
      <c r="F193" s="6" t="s">
        <v>1108</v>
      </c>
      <c r="G193" s="6" t="s">
        <v>533</v>
      </c>
      <c r="H193" s="6" t="s">
        <v>534</v>
      </c>
      <c r="J193" s="6">
        <v>1</v>
      </c>
      <c r="K193" s="6" t="s">
        <v>39</v>
      </c>
      <c r="M193" s="6" t="s">
        <v>40</v>
      </c>
      <c r="N193" s="8">
        <v>44432</v>
      </c>
      <c r="O193" s="6">
        <v>2021</v>
      </c>
      <c r="P193" s="6">
        <v>395</v>
      </c>
      <c r="Q193" s="6">
        <v>224</v>
      </c>
      <c r="S193" s="6">
        <v>2417</v>
      </c>
      <c r="T193" s="6" t="s">
        <v>42</v>
      </c>
      <c r="U193" s="6" t="s">
        <v>80</v>
      </c>
      <c r="V193" s="6" t="s">
        <v>80</v>
      </c>
      <c r="W193" s="6" t="s">
        <v>1109</v>
      </c>
      <c r="X193" s="6" t="s">
        <v>45</v>
      </c>
      <c r="Y193" s="6" t="s">
        <v>1110</v>
      </c>
      <c r="AB193" s="6" t="s">
        <v>537</v>
      </c>
      <c r="AC193" s="6">
        <v>699</v>
      </c>
      <c r="AE193" s="6">
        <v>74.95</v>
      </c>
      <c r="AF193" s="6" t="s">
        <v>41</v>
      </c>
      <c r="AH193" s="6" t="s">
        <v>41</v>
      </c>
      <c r="AI193" s="6" t="str">
        <f>HYPERLINK("https://doi.org/10.1515/9783110727302")</f>
        <v>https://doi.org/10.1515/9783110727302</v>
      </c>
      <c r="AK193" s="6" t="s">
        <v>48</v>
      </c>
    </row>
    <row r="194" spans="1:37" s="6" customFormat="1" x14ac:dyDescent="0.3">
      <c r="A194" s="6">
        <v>525365</v>
      </c>
      <c r="B194" s="7">
        <v>9783110528527</v>
      </c>
      <c r="C194" s="7"/>
      <c r="D194" s="7">
        <v>9783110528510</v>
      </c>
      <c r="E194" s="6" t="s">
        <v>36</v>
      </c>
      <c r="F194" s="6" t="s">
        <v>1111</v>
      </c>
      <c r="H194" s="6" t="s">
        <v>790</v>
      </c>
      <c r="J194" s="6">
        <v>1</v>
      </c>
      <c r="K194" s="6" t="s">
        <v>39</v>
      </c>
      <c r="M194" s="6" t="s">
        <v>40</v>
      </c>
      <c r="N194" s="8">
        <v>43046</v>
      </c>
      <c r="O194" s="6">
        <v>2018</v>
      </c>
      <c r="P194" s="6">
        <v>259</v>
      </c>
      <c r="Q194" s="6">
        <v>280</v>
      </c>
      <c r="S194" s="6">
        <v>2417</v>
      </c>
      <c r="T194" s="6" t="s">
        <v>55</v>
      </c>
      <c r="U194" s="6" t="s">
        <v>284</v>
      </c>
      <c r="V194" s="6" t="s">
        <v>284</v>
      </c>
      <c r="W194" s="6" t="s">
        <v>791</v>
      </c>
      <c r="X194" s="6" t="s">
        <v>45</v>
      </c>
      <c r="Y194" s="6" t="s">
        <v>1112</v>
      </c>
      <c r="AA194" s="6" t="s">
        <v>1113</v>
      </c>
      <c r="AB194" s="6" t="s">
        <v>792</v>
      </c>
      <c r="AC194" s="6">
        <v>699</v>
      </c>
      <c r="AE194" s="6">
        <v>69.95</v>
      </c>
      <c r="AF194" s="6" t="s">
        <v>41</v>
      </c>
      <c r="AH194" s="6" t="s">
        <v>41</v>
      </c>
      <c r="AI194" s="6" t="str">
        <f>HYPERLINK("https://doi.org/10.1515/9783110528527")</f>
        <v>https://doi.org/10.1515/9783110528527</v>
      </c>
      <c r="AK194" s="6" t="s">
        <v>48</v>
      </c>
    </row>
    <row r="195" spans="1:37" s="6" customFormat="1" x14ac:dyDescent="0.3">
      <c r="A195" s="6">
        <v>569710</v>
      </c>
      <c r="B195" s="7">
        <v>9783748602262</v>
      </c>
      <c r="C195" s="7"/>
      <c r="D195" s="7"/>
      <c r="F195" s="6" t="s">
        <v>1114</v>
      </c>
      <c r="G195" s="6" t="s">
        <v>1115</v>
      </c>
      <c r="H195" s="6" t="s">
        <v>1116</v>
      </c>
      <c r="J195" s="6">
        <v>1</v>
      </c>
      <c r="K195" s="6" t="s">
        <v>776</v>
      </c>
      <c r="M195" s="6" t="s">
        <v>65</v>
      </c>
      <c r="N195" s="8">
        <v>41654</v>
      </c>
      <c r="O195" s="6">
        <v>2014</v>
      </c>
      <c r="P195" s="6">
        <v>192</v>
      </c>
      <c r="R195" s="6">
        <v>10</v>
      </c>
      <c r="T195" s="6" t="s">
        <v>42</v>
      </c>
      <c r="U195" s="6" t="s">
        <v>66</v>
      </c>
      <c r="V195" s="6" t="s">
        <v>66</v>
      </c>
      <c r="W195" s="6" t="s">
        <v>67</v>
      </c>
      <c r="Y195" s="6" t="s">
        <v>1117</v>
      </c>
      <c r="AB195" s="6" t="s">
        <v>1118</v>
      </c>
      <c r="AC195" s="6">
        <v>179</v>
      </c>
      <c r="AE195" s="7"/>
      <c r="AF195" s="7" t="s">
        <v>41</v>
      </c>
      <c r="AG195" s="7"/>
      <c r="AH195" s="7"/>
      <c r="AI195" s="6" t="str">
        <f>HYPERLINK("https://doi.org/10.1515/9783748602262")</f>
        <v>https://doi.org/10.1515/9783748602262</v>
      </c>
      <c r="AK195" s="6" t="s">
        <v>48</v>
      </c>
    </row>
    <row r="196" spans="1:37" s="6" customFormat="1" x14ac:dyDescent="0.3">
      <c r="A196" s="6">
        <v>534509</v>
      </c>
      <c r="B196" s="7">
        <v>9783110569629</v>
      </c>
      <c r="C196" s="7"/>
      <c r="D196" s="7">
        <v>9783110569612</v>
      </c>
      <c r="E196" s="6" t="s">
        <v>36</v>
      </c>
      <c r="F196" s="6" t="s">
        <v>1119</v>
      </c>
      <c r="G196" s="6" t="s">
        <v>1120</v>
      </c>
      <c r="H196" s="6" t="s">
        <v>1121</v>
      </c>
      <c r="J196" s="6">
        <v>1</v>
      </c>
      <c r="K196" s="6" t="s">
        <v>39</v>
      </c>
      <c r="M196" s="6" t="s">
        <v>40</v>
      </c>
      <c r="N196" s="8">
        <v>43591</v>
      </c>
      <c r="O196" s="6">
        <v>2019</v>
      </c>
      <c r="P196" s="6">
        <v>206</v>
      </c>
      <c r="Q196" s="6">
        <v>38</v>
      </c>
      <c r="S196" s="6">
        <v>2417</v>
      </c>
      <c r="T196" s="6" t="s">
        <v>42</v>
      </c>
      <c r="U196" s="6" t="s">
        <v>66</v>
      </c>
      <c r="V196" s="6" t="s">
        <v>66</v>
      </c>
      <c r="W196" s="6" t="s">
        <v>1122</v>
      </c>
      <c r="X196" s="6" t="s">
        <v>45</v>
      </c>
      <c r="Y196" s="6" t="s">
        <v>1123</v>
      </c>
      <c r="AA196" s="6" t="s">
        <v>1124</v>
      </c>
      <c r="AB196" s="6" t="s">
        <v>1125</v>
      </c>
      <c r="AC196" s="6">
        <v>699</v>
      </c>
      <c r="AE196" s="6">
        <v>59.95</v>
      </c>
      <c r="AF196" s="6" t="s">
        <v>41</v>
      </c>
      <c r="AH196" s="6" t="s">
        <v>41</v>
      </c>
      <c r="AI196" s="6" t="str">
        <f>HYPERLINK("https://doi.org/10.1515/9783110569629")</f>
        <v>https://doi.org/10.1515/9783110569629</v>
      </c>
      <c r="AK196" s="6" t="s">
        <v>48</v>
      </c>
    </row>
    <row r="197" spans="1:37" s="6" customFormat="1" x14ac:dyDescent="0.3">
      <c r="A197" s="6">
        <v>570052</v>
      </c>
      <c r="B197" s="7">
        <v>9783110678765</v>
      </c>
      <c r="C197" s="7">
        <v>9783110678734</v>
      </c>
      <c r="D197" s="7"/>
      <c r="F197" s="6" t="s">
        <v>1126</v>
      </c>
      <c r="G197" s="6" t="s">
        <v>1127</v>
      </c>
      <c r="H197" s="6" t="s">
        <v>1128</v>
      </c>
      <c r="J197" s="6">
        <v>1</v>
      </c>
      <c r="M197" s="6" t="s">
        <v>40</v>
      </c>
      <c r="N197" s="8">
        <v>44249</v>
      </c>
      <c r="O197" s="6">
        <v>2021</v>
      </c>
      <c r="P197" s="6">
        <v>473</v>
      </c>
      <c r="Q197" s="6">
        <v>39</v>
      </c>
      <c r="S197" s="6">
        <v>2417</v>
      </c>
      <c r="T197" s="6" t="s">
        <v>55</v>
      </c>
      <c r="U197" s="6" t="s">
        <v>296</v>
      </c>
      <c r="V197" s="6" t="s">
        <v>296</v>
      </c>
      <c r="W197" s="6" t="s">
        <v>1129</v>
      </c>
      <c r="Y197" s="6" t="s">
        <v>1130</v>
      </c>
      <c r="AB197" s="6" t="s">
        <v>1131</v>
      </c>
      <c r="AC197" s="6">
        <v>149</v>
      </c>
      <c r="AD197" s="6">
        <v>199.95</v>
      </c>
      <c r="AE197" s="7"/>
      <c r="AF197" s="7" t="s">
        <v>41</v>
      </c>
      <c r="AG197" s="7" t="s">
        <v>41</v>
      </c>
      <c r="AH197" s="7"/>
      <c r="AI197" s="6" t="str">
        <f>HYPERLINK("https://doi.org/10.1515/9783110678765")</f>
        <v>https://doi.org/10.1515/9783110678765</v>
      </c>
      <c r="AK197" s="6" t="s">
        <v>48</v>
      </c>
    </row>
    <row r="198" spans="1:37" s="6" customFormat="1" x14ac:dyDescent="0.3">
      <c r="A198" s="6">
        <v>530041</v>
      </c>
      <c r="B198" s="7">
        <v>9783110551532</v>
      </c>
      <c r="C198" s="7"/>
      <c r="D198" s="7">
        <v>9783110551525</v>
      </c>
      <c r="E198" s="6" t="s">
        <v>36</v>
      </c>
      <c r="F198" s="6" t="s">
        <v>1132</v>
      </c>
      <c r="H198" s="6" t="s">
        <v>1133</v>
      </c>
      <c r="J198" s="6">
        <v>1</v>
      </c>
      <c r="K198" s="6" t="s">
        <v>79</v>
      </c>
      <c r="M198" s="6" t="s">
        <v>40</v>
      </c>
      <c r="N198" s="8">
        <v>43696</v>
      </c>
      <c r="O198" s="6">
        <v>2019</v>
      </c>
      <c r="P198" s="6">
        <v>332</v>
      </c>
      <c r="Q198" s="6">
        <v>178</v>
      </c>
      <c r="S198" s="6">
        <v>2417</v>
      </c>
      <c r="T198" s="6" t="s">
        <v>55</v>
      </c>
      <c r="U198" s="6" t="s">
        <v>321</v>
      </c>
      <c r="V198" s="6" t="s">
        <v>321</v>
      </c>
      <c r="W198" s="6" t="s">
        <v>1134</v>
      </c>
      <c r="X198" s="6" t="s">
        <v>45</v>
      </c>
      <c r="Y198" s="6" t="s">
        <v>1135</v>
      </c>
      <c r="AB198" s="6" t="s">
        <v>1136</v>
      </c>
      <c r="AC198" s="6">
        <v>249</v>
      </c>
      <c r="AE198" s="6">
        <v>69.95</v>
      </c>
      <c r="AF198" s="6" t="s">
        <v>41</v>
      </c>
      <c r="AH198" s="6" t="s">
        <v>41</v>
      </c>
      <c r="AI198" s="6" t="str">
        <f>HYPERLINK("https://doi.org/10.1515/9783110551532")</f>
        <v>https://doi.org/10.1515/9783110551532</v>
      </c>
      <c r="AK198" s="6" t="s">
        <v>48</v>
      </c>
    </row>
    <row r="199" spans="1:37" s="6" customFormat="1" x14ac:dyDescent="0.3">
      <c r="A199" s="6">
        <v>576959</v>
      </c>
      <c r="B199" s="7">
        <v>9780814707746</v>
      </c>
      <c r="C199" s="7"/>
      <c r="D199" s="7"/>
      <c r="F199" s="6" t="s">
        <v>1137</v>
      </c>
      <c r="H199" s="6" t="s">
        <v>1138</v>
      </c>
      <c r="J199" s="6">
        <v>1</v>
      </c>
      <c r="M199" s="6" t="s">
        <v>1139</v>
      </c>
      <c r="N199" s="8">
        <v>38565</v>
      </c>
      <c r="O199" s="6">
        <v>2005</v>
      </c>
      <c r="R199" s="6">
        <v>10</v>
      </c>
      <c r="T199" s="6" t="s">
        <v>55</v>
      </c>
      <c r="U199" s="6" t="s">
        <v>56</v>
      </c>
      <c r="V199" s="6" t="s">
        <v>56</v>
      </c>
      <c r="W199" s="6" t="s">
        <v>439</v>
      </c>
      <c r="Y199" s="6" t="s">
        <v>1140</v>
      </c>
      <c r="AA199" s="6" t="s">
        <v>1141</v>
      </c>
      <c r="AB199" s="6" t="s">
        <v>1142</v>
      </c>
      <c r="AC199" s="6">
        <v>174.95</v>
      </c>
      <c r="AE199" s="7"/>
      <c r="AF199" s="7" t="s">
        <v>41</v>
      </c>
      <c r="AG199" s="7"/>
      <c r="AH199" s="7"/>
      <c r="AI199" s="6" t="str">
        <f>HYPERLINK("https://www.degruyter.com/isbn/9780814707746")</f>
        <v>https://www.degruyter.com/isbn/9780814707746</v>
      </c>
      <c r="AK199" s="6" t="s">
        <v>48</v>
      </c>
    </row>
    <row r="200" spans="1:37" s="6" customFormat="1" x14ac:dyDescent="0.3">
      <c r="A200" s="6">
        <v>304289</v>
      </c>
      <c r="B200" s="7">
        <v>9783110331585</v>
      </c>
      <c r="C200" s="7"/>
      <c r="D200" s="7">
        <v>9783110331530</v>
      </c>
      <c r="E200" s="6" t="s">
        <v>36</v>
      </c>
      <c r="F200" s="6" t="s">
        <v>1143</v>
      </c>
      <c r="G200" s="6" t="s">
        <v>206</v>
      </c>
      <c r="I200" s="6" t="s">
        <v>701</v>
      </c>
      <c r="J200" s="6">
        <v>1</v>
      </c>
      <c r="K200" s="6" t="s">
        <v>39</v>
      </c>
      <c r="L200" s="9" t="s">
        <v>1144</v>
      </c>
      <c r="M200" s="6" t="s">
        <v>40</v>
      </c>
      <c r="N200" s="8">
        <v>42247</v>
      </c>
      <c r="O200" s="6">
        <v>2015</v>
      </c>
      <c r="P200" s="6">
        <v>348</v>
      </c>
      <c r="Q200" s="6">
        <v>100</v>
      </c>
      <c r="R200" s="6">
        <v>10</v>
      </c>
      <c r="S200" s="6">
        <v>1724</v>
      </c>
      <c r="T200" s="6" t="s">
        <v>55</v>
      </c>
      <c r="U200" s="6" t="s">
        <v>56</v>
      </c>
      <c r="V200" s="6" t="s">
        <v>56</v>
      </c>
      <c r="W200" s="6" t="s">
        <v>1145</v>
      </c>
      <c r="X200" s="6" t="s">
        <v>45</v>
      </c>
      <c r="Y200" s="6" t="s">
        <v>1146</v>
      </c>
      <c r="AB200" s="6" t="s">
        <v>1147</v>
      </c>
      <c r="AC200" s="6">
        <v>249</v>
      </c>
      <c r="AE200" s="6">
        <v>69.95</v>
      </c>
      <c r="AF200" s="6" t="s">
        <v>41</v>
      </c>
      <c r="AH200" s="6" t="s">
        <v>41</v>
      </c>
      <c r="AI200" s="6" t="str">
        <f>HYPERLINK("https://doi.org/10.1515/9783110331585")</f>
        <v>https://doi.org/10.1515/9783110331585</v>
      </c>
      <c r="AK200" s="6" t="s">
        <v>48</v>
      </c>
    </row>
    <row r="201" spans="1:37" s="6" customFormat="1" x14ac:dyDescent="0.3">
      <c r="A201" s="6">
        <v>572269</v>
      </c>
      <c r="B201" s="7">
        <v>9780300217414</v>
      </c>
      <c r="C201" s="7"/>
      <c r="D201" s="7"/>
      <c r="F201" s="6" t="s">
        <v>1148</v>
      </c>
      <c r="G201" s="6" t="s">
        <v>1149</v>
      </c>
      <c r="H201" s="6" t="s">
        <v>1150</v>
      </c>
      <c r="J201" s="6">
        <v>1</v>
      </c>
      <c r="M201" s="6" t="s">
        <v>114</v>
      </c>
      <c r="N201" s="8">
        <v>42220</v>
      </c>
      <c r="O201" s="6">
        <v>2015</v>
      </c>
      <c r="P201" s="6">
        <v>304</v>
      </c>
      <c r="R201" s="6">
        <v>10</v>
      </c>
      <c r="T201" s="6" t="s">
        <v>55</v>
      </c>
      <c r="U201" s="6" t="s">
        <v>56</v>
      </c>
      <c r="V201" s="6" t="s">
        <v>56</v>
      </c>
      <c r="W201" s="6" t="s">
        <v>1151</v>
      </c>
      <c r="Y201" s="6" t="s">
        <v>1152</v>
      </c>
      <c r="AB201" s="6" t="s">
        <v>1153</v>
      </c>
      <c r="AC201" s="6">
        <v>43.95</v>
      </c>
      <c r="AE201" s="7"/>
      <c r="AF201" s="7" t="s">
        <v>41</v>
      </c>
      <c r="AG201" s="7"/>
      <c r="AH201" s="7"/>
      <c r="AI201" s="6" t="str">
        <f>HYPERLINK("https://doi.org/10.12987/9780300217414")</f>
        <v>https://doi.org/10.12987/9780300217414</v>
      </c>
      <c r="AK201" s="6" t="s">
        <v>48</v>
      </c>
    </row>
    <row r="202" spans="1:37" s="6" customFormat="1" x14ac:dyDescent="0.3">
      <c r="A202" s="6">
        <v>496273</v>
      </c>
      <c r="B202" s="7">
        <v>9783110358759</v>
      </c>
      <c r="C202" s="7">
        <v>9783110358728</v>
      </c>
      <c r="D202" s="7"/>
      <c r="F202" s="6" t="s">
        <v>1154</v>
      </c>
      <c r="G202" s="6" t="s">
        <v>1155</v>
      </c>
      <c r="I202" s="6" t="s">
        <v>1156</v>
      </c>
      <c r="J202" s="6">
        <v>1</v>
      </c>
      <c r="M202" s="6" t="s">
        <v>40</v>
      </c>
      <c r="N202" s="8">
        <v>42059</v>
      </c>
      <c r="O202" s="6">
        <v>2015</v>
      </c>
      <c r="P202" s="6">
        <v>169</v>
      </c>
      <c r="Q202" s="6">
        <v>8</v>
      </c>
      <c r="S202" s="6">
        <v>2417</v>
      </c>
      <c r="T202" s="6" t="s">
        <v>55</v>
      </c>
      <c r="U202" s="6" t="s">
        <v>1071</v>
      </c>
      <c r="V202" s="6" t="s">
        <v>1071</v>
      </c>
      <c r="W202" s="6" t="s">
        <v>1157</v>
      </c>
      <c r="Y202" s="6" t="s">
        <v>1158</v>
      </c>
      <c r="Z202" s="6" t="s">
        <v>1159</v>
      </c>
      <c r="AB202" s="6" t="s">
        <v>1160</v>
      </c>
      <c r="AC202" s="6">
        <v>139</v>
      </c>
      <c r="AD202" s="6">
        <v>119.95</v>
      </c>
      <c r="AE202" s="7"/>
      <c r="AF202" s="7" t="s">
        <v>41</v>
      </c>
      <c r="AG202" s="7" t="s">
        <v>41</v>
      </c>
      <c r="AH202" s="7"/>
      <c r="AI202" s="6" t="str">
        <f>HYPERLINK("https://doi.org/10.1515/9783110358759")</f>
        <v>https://doi.org/10.1515/9783110358759</v>
      </c>
      <c r="AK202" s="6" t="s">
        <v>48</v>
      </c>
    </row>
    <row r="203" spans="1:37" s="6" customFormat="1" x14ac:dyDescent="0.3">
      <c r="A203" s="6">
        <v>533973</v>
      </c>
      <c r="B203" s="7">
        <v>9783110561265</v>
      </c>
      <c r="C203" s="7">
        <v>9783110559750</v>
      </c>
      <c r="D203" s="7"/>
      <c r="F203" s="6" t="s">
        <v>1161</v>
      </c>
      <c r="H203" s="6" t="s">
        <v>517</v>
      </c>
      <c r="J203" s="6">
        <v>3</v>
      </c>
      <c r="K203" s="6" t="s">
        <v>518</v>
      </c>
      <c r="L203" s="9" t="s">
        <v>333</v>
      </c>
      <c r="M203" s="6" t="s">
        <v>40</v>
      </c>
      <c r="N203" s="8">
        <v>43515</v>
      </c>
      <c r="O203" s="6">
        <v>2019</v>
      </c>
      <c r="P203" s="6">
        <v>620</v>
      </c>
      <c r="Q203" s="6">
        <v>114</v>
      </c>
      <c r="S203" s="6">
        <v>2417</v>
      </c>
      <c r="T203" s="6" t="s">
        <v>55</v>
      </c>
      <c r="U203" s="6" t="s">
        <v>208</v>
      </c>
      <c r="V203" s="6" t="s">
        <v>208</v>
      </c>
      <c r="W203" s="6" t="s">
        <v>520</v>
      </c>
      <c r="Y203" s="6" t="s">
        <v>1162</v>
      </c>
      <c r="AB203" s="6" t="s">
        <v>522</v>
      </c>
      <c r="AC203" s="6">
        <v>139</v>
      </c>
      <c r="AD203" s="6">
        <v>159.94999999999999</v>
      </c>
      <c r="AE203" s="7"/>
      <c r="AF203" s="7" t="s">
        <v>41</v>
      </c>
      <c r="AG203" s="7" t="s">
        <v>41</v>
      </c>
      <c r="AH203" s="7"/>
      <c r="AI203" s="6" t="str">
        <f>HYPERLINK("https://doi.org/10.1515/9783110561265")</f>
        <v>https://doi.org/10.1515/9783110561265</v>
      </c>
      <c r="AK203" s="6" t="s">
        <v>48</v>
      </c>
    </row>
  </sheetData>
  <autoFilter ref="A8:AK203" xr:uid="{4AAABC1C-9412-4A58-AF12-3D7A8323542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2023-04-13T03:19:50Z</dcterms:created>
  <dcterms:modified xsi:type="dcterms:W3CDTF">2024-02-02T13:24:17Z</dcterms:modified>
</cp:coreProperties>
</file>