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3" documentId="8_{CE85CBC0-4B43-4079-B973-DD5524812D96}" xr6:coauthVersionLast="47" xr6:coauthVersionMax="47" xr10:uidLastSave="{DF550307-A495-4604-A095-9D62F6246D80}"/>
  <bookViews>
    <workbookView xWindow="-108" yWindow="-108" windowWidth="23256" windowHeight="12576" xr2:uid="{5C83406D-F1C3-49AF-8BD5-3CBBA39621A1}"/>
  </bookViews>
  <sheets>
    <sheet name="Sheet1" sheetId="1" r:id="rId1"/>
  </sheets>
  <definedNames>
    <definedName name="_xlnm._FilterDatabase" localSheetId="0" hidden="1">Sheet1!$A$8:$AK$208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8" i="1" l="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<sst xmlns="http://schemas.openxmlformats.org/spreadsheetml/2006/main" count="2802" uniqueCount="1461">
  <si>
    <t xml:space="preserve">Prices are subject to change. </t>
  </si>
  <si>
    <t xml:space="preserve">Please contact your local sales representatives for details. </t>
  </si>
  <si>
    <t>Top 200: Literary Studies</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</si>
  <si>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</si>
  <si>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</si>
  <si>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</si>
  <si>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</si>
  <si>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</si>
  <si>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</si>
  <si>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</si>
  <si>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</si>
  <si>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</si>
  <si>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</si>
  <si>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</si>
  <si>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</si>
  <si>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</si>
  <si>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</si>
  <si>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</si>
  <si>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</si>
  <si>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</si>
  <si>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</si>
  <si>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</si>
  <si>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</si>
  <si>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</si>
  <si>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</si>
  <si>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</si>
  <si>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</si>
  <si>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</si>
  <si>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</si>
  <si>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</si>
  <si>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</si>
  <si>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</si>
  <si>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</si>
  <si>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</si>
  <si>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</si>
  <si>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</si>
  <si>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</si>
  <si>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Handbook of Autobiography / Autofiction</t>
  </si>
  <si>
    <t>Wagner-Egelhaaf, Martina</t>
  </si>
  <si>
    <t>De Gruyter Handbook</t>
  </si>
  <si>
    <t>70</t>
  </si>
  <si>
    <t>De Gruyter</t>
  </si>
  <si>
    <t>Available</t>
  </si>
  <si>
    <t>Literary Studies</t>
  </si>
  <si>
    <t>Literary Studies, general</t>
  </si>
  <si>
    <t xml:space="preserve"> BIO000000 BIOGRAPHY &amp; AUTOBIOGRAPHY / General; LIT000000 LITERARY CRITICISM / General</t>
  </si>
  <si>
    <t>Autobiographical writings have been a major cultural genre from antiquity to the present time. General questions of the literary as, e.g., the relation between literature and reality, truth and fiction, the dependency of author, narrator, and figure, or issues of individual and cultural styles etc., can be studied preeminently in the autobiographical genre. Yet, the tradition of life-writing has, in the course of literary history, developed manifold types and forms. Especially in the globalized age, where the media and other technological / cultural factors contribute to a rapid transformation of lifestyles, autobiographical writing has maintained, even enhanced, its popularity and importance. By conceiving autobiography in a wide sense that includes memoirs, diaries, self-portraits and autofiction as well as media transformations of the genre, this three-volume handbook offers a comprehensive survey of theoretical approaches, systematic aspects, and historical developments in an international and interdisciplinary perspective. While autobiography is usually considered to be a European tradition, special emphasis is placed on the modes of self-representation in non-Western cultures and on inter- and transcultural perspectives of the genre. The individual contributions are closely interconnected by a system of cross-references. The handbook addresses scholars of cultural and literary studies, students as well as non-academic readers.</t>
  </si>
  <si>
    <t>Martina Wagner-Egelhaaf, Univ. of Münster, Germany.</t>
  </si>
  <si>
    <t>N</t>
  </si>
  <si>
    <t>Textbook</t>
  </si>
  <si>
    <t>Cultural Memory Studies</t>
  </si>
  <si>
    <t>An International and Interdisciplinary Handbook</t>
  </si>
  <si>
    <t>Erll, Astrid / Nünning, Ansgar</t>
  </si>
  <si>
    <t>23 x 15,5</t>
  </si>
  <si>
    <t xml:space="preserve"> LIT000000 LITERARY CRITICISM / General</t>
  </si>
  <si>
    <t>College/higher education</t>
  </si>
  <si>
    <t>This handbook represents the interdisciplinary and international field of  cultural memory studies  for the first time in one volume. Articles by renowned international scholars offer readers a unique overview of the key concepts of cultural memory studies. The handbook not only documents current research in an unprecedented way it also serves as a forum for bringing together approaches from areas as varied as sociology, political sciences, history, theology, literary studies, media studies, philosophy, psychology, and neurosciences. Cultural memory studies  &amp;#8211 as defined in this handbook &amp;#8211 came into being at the beginning of the 20th century, with the works of Maurice Halbwachs on mèmoire collective. In the course of the last two decades this area of research has witnessed a veritable boom in various countries and disciplines. As a consequence, the study of the relation of  culture  and  memory  has diversified into a wide range of approaches. This handbook is based on a broad understanding of  cultural memory  as the interplay of present and past in sociocultural contexts. It presents concepts for the study of individual remembering in a social context, group and family memory, national memory, the various media of memory, and finally the host of emerging transnational lieux de mèmoire such as 9/11.</t>
  </si>
  <si>
    <t xml:space="preserve"> All said, this handbook is highly recommended, providing as it does an illustrative overview of both the opportunities and difficulties inherent in such a multidisciplinary, internationally populated field. Daniel Mai in: KULT_online 22/2010  Mit seiner internationalen Bilanz weist dieser Band auf jeden Fall nach, dass das kulturelle Gedächtnis eines jener „Konvergenzfelder  ist, auf dem der interdisziplinäre Austausch ebenso anregend wie weiterführend sein kann. Malte Thießen in: http://hsozkult.geschichte.hu-berlin.de/rezensionen/2009-1-061  Die konzise und prägnant gehaltenen Beiträge des Handbuches spiegeln den aktuellen Forschungsstand, regen mit ihren Literaturhinweisen zur weiteren Beschäftigung und Auseinandersetzung mit Fragen der Forschung zum kulturellen Gedächtnis an. [...]Das kollektive Gedächtnis und seine Wirkungsweisen sind zu Recht ein bevorzugtes Arbeitsgebiet einer modernen Kulturwissenschaft, wie das vorliegende Handbuch trefflich zeigt. Till Kinzel in: Informationsmittel (IFB) 1-2/2008</t>
  </si>
  <si>
    <t>Astrid Erll, University of Wuppertal, Germany Ansgar Nünning,Justus-Liebig-University, GiessenSara B. Young, University of Wisconsin-Madison, USA.</t>
  </si>
  <si>
    <t>The Princeton Encyclopedia of Poetry and Poetics</t>
  </si>
  <si>
    <t>Fourth Edition</t>
  </si>
  <si>
    <t>Greene, Roland / Cushman, Stephen / Rouzer, Paul / Ramazani, Jahan / Cavanagh, Clare</t>
  </si>
  <si>
    <t>Princeton University Press</t>
  </si>
  <si>
    <t>Literary Genres and Media</t>
  </si>
  <si>
    <t>Poetry</t>
  </si>
  <si>
    <t xml:space="preserve"> LIT012000 LITERARY CRITICISM / Reference; LIT014000 LITERARY CRITICISM / Poetry; POE000000 POETRY / General; REF010000 REFERENCE / Encyclopedias</t>
  </si>
  <si>
    <t>Through three editions over more than four decades, The Princeton Encyclopedia of Poetry and Poetics has built an unrivaled reputation as the most comprehensive and authoritative reference for students, scholars, and poets on all aspects of its subject: history, movements, genres, prosody, rhetorical devices, critical terms, and more. Now this landmark work has been thoroughly revised and updated for the twenty-first century. Compiled by an entirely new team of editors, the fourth edition--the first new edition in almost twenty years--reflects recent changes in literary and cultural studies, providing up-to-date coverage and giving greater attention to the international aspects of poetry, all while preserving the best of the previous volumes. At well over a million words and more than 1,000 entries, the Encyclopedia has unparalleled breadth and depth. Entries range in length from brief paragraphs to major essays of 15,000 words, offering a more thorough treatment--including expert synthesis and indispensable bibliographies--than conventional handbooks or dictionaries. This is a book that no reader or writer of poetry will want to be without.  Thoroughly revised and updated by a new editorial team for twenty-first-century students, scholars, and poets  More than 250 new entries cover recent terms, movements, and related topics  Broader international coverage includes articles on the poetries of more than 110 nations, regions, and languages  Expanded coverage of poetries of the non-Western and developing worlds  Updated bibliographies and cross-references  New, easier-to-use page design  Fully indexed for the first time</t>
  </si>
  <si>
    <t>The Princeton Encyclopedia of Poetry and Poetics is a stupendous work. . . . What makes it unique and extremely valuable is the exhaustive entries. . . . Running into 1639 pages, in single volume, this is a huge contribution to the study of poetry and poetics. Any student of literature and linguistics should have a copy as it introduces the reader to every nuance of poetry, in its finest. A marvelous work indeed.---Vaidehi Nathan, OrganiserRoland Greene and associates have done a tremendous job in revising Terry Brogan's and Alex Preminger's magisterial 3d edition of this classic work. It's a vast compendium of poetic lore, terminology, technique, and history with an astutely chosen set of contributors. At 1664 pages, I am still cruising the book and wishing I had the digital edition as well. This is a work to dip into at any page for a wealth of detailed and often absorbingly arcane information. PEPP is up to date, with entries for new poetic developments right up to the present (yes, Lavinia, Conceptual poetry, Kootenay school, and Flarf have entries, along with my own précis on 'absorption,' and new entries on antropofagia, codework, cognitive poetics, Xul, Sanskrit poetry, and many more). The index alone is worth the price of admission. . . . As a kid (and as the kid I still am) I read through dictionaries and encyclopedias, a to z this book holds that same kind of transfixing fascination. It also shows how new encyclopaedias (I prefer that spelling) can remain relevant in the wake of Wiki. Each of the entries is signed and bears the stamp of its author. While scholarly and descriptive in tone, the book has a thousand different points of view of what poetry is and how it works, hundreds of contradictory, or at least competing, programs. As with the best compendia of odd facts and magical formulae, the wild swerve from one entry to the next offers delight upon delight.---Charles Bernstein, Lemon Hound[W]orthy. . . . [M]on</t>
  </si>
  <si>
    <t>Roland Greene is the Mark Pigott KBE Professor in the School of Humanities and Sciences and Professor of English and Comparative Literature at Stanford University. Stephen Cushman is the Robert C. Taylor Professor of English at the University of Virginia. Clare Cavanagh is Professor of Slavic and Comparative Literature at Northwestern University. Jahan Ramazani is the Edgar F. Shannon Professor of English at the University of Virginia. Paul F. Rouzer is Associate Professor of Asian Languages and Literatures at the University of Minnesota.</t>
  </si>
  <si>
    <t>Handbook of Narratology</t>
  </si>
  <si>
    <t>Hühn, Peter / Pier, John / Schmid, Wolf / Meister, Jan Christoph</t>
  </si>
  <si>
    <t>110</t>
  </si>
  <si>
    <t>Narratology</t>
  </si>
  <si>
    <t>This handbook provides a systematic overview of the present state of international research in narratology and is now available in a second, completely revised and expanded edition.Detailed individual studies by internationally renowned narratologists elucidate central terms of narratology, present a critical account of the major research positions and their historical development and indicate directions for future research.</t>
  </si>
  <si>
    <t>Peter Hühn, Wolf Schmid and Jan Christoph Meister, Univ. Hamburg, Germany John Pier, Univ. François-Rabelais, Tours, France.</t>
  </si>
  <si>
    <t>A New Literary History of America</t>
  </si>
  <si>
    <t>Sollors, Werner / Marcus, Greil</t>
  </si>
  <si>
    <t>Harvard University Press Reference Library</t>
  </si>
  <si>
    <t>Harvard University Press</t>
  </si>
  <si>
    <t>Anglo-American Literature</t>
  </si>
  <si>
    <t>Anglo-American Literature, general</t>
  </si>
  <si>
    <t xml:space="preserve"> HIS036000 HISTORY / United States / General; LCO010000 LITERARY COLLECTIONS / Essays; LIT004020 LITERARY CRITICISM / American / General; LIT007000 LITERARY CRITICISM / Books &amp; Reading; REF010000 REFERENCE / Encyclopedias; SOC022000 SOCIAL SCIENCE / Popular Culture</t>
  </si>
  <si>
    <t>America is a nation making itself up as it goes along—a story of discovery and invention unfolding in speeches and images, letters and poetry, unprecedented feats of scholarship and imagination. In these myriad, multiform, endlessly changing expressions of the American experience, the authors and editors of this volume find a new American history.In more than two hundred original essays, A New Literary History of America brings together the nation’s many voices. From the first conception of a New World in the sixteenth century to the latest re-envisioning of that world in cartoons, television, science fiction, and hip hop, the book gives us a new, kaleidoscopic view of what “Made in America” means. Literature, music, film, art, history, science, philosophy, political rhetoric—cultural creations of every kind appear in relation to each other, and to the time and place that give them shape.The meeting of minds is extraordinary as T. J. Clark writes on Jackson Pollock, Paul Muldoon on Carl Sandburg, Camille Paglia on Tennessee Williams, Sarah Vowell on Grant Wood’s American Gothic, Walter Mosley on hard-boiled detective fiction, Jonathan Lethem on Thomas Edison, Gerald Early on Tarzan, Bharati Mukherjee on The Scarlet Letter, Gish Jen on Catcher in the Rye, and Ishmael Reed on Huckleberry Finn. From Anne Bradstreet and John Winthrop to Philip Roth and Toni Morrison, from Alexander Graham Bell and Stephen Foster to Alcoholics Anonymous, Life, Chuck Berry, Alfred Hitchcock, and Ronald Reagan, this is America singing, celebrating itself, and becoming something altogether different, plural, singular, new.Please visit www.newliteraryhistory.com for more information.</t>
  </si>
  <si>
    <t>CoverTitle PageCopyrightContentsIntroduction1507 The name “America” appears on a map1521, August 13 Mexico in America1536, July 24 Alvar Núñez Cabeza de Vaca1585 “Counterfeited according to the truth”1607 Fear and love in the Virginia colony1630 A city upon a hill1643 A nearer neighbor to the Indians1666, July 10 Anne Bradstreet1670 The American jeremiad1670 The stamp of God’s image1673 The Jesuit relations1683 Francis Daniel Pastorius1692 The Salem witchcraft trials1693–1694, March 4 Edward Taylor1700 Samuel Sewall, The Selling of Joseph&lt;/di</t>
  </si>
  <si>
    <t>In snapshots of a few thousand words each, the entries in A New Literary History put on display the exploring, tinkering, and risk-taking that have contributed to the invention of America… A New Literary History of America gives us what amounts to a fractal geometry of American culture. You can focus on any one spot and get a sense of the whole or pull back and watch the larger patterns appear. What you see isn’t the past so much as the present.-- Wes Davis Wall Street JournalA New Literary History of America is not your typical Harvard University Press anthology...[It] roams far beyond any standard definition of literature. Aside from compositions that contain the written word, its subjects include war memorials, jazz, museums, comic strips, film, radio, musicals, skyscrapers, cybernetics and photography.-- Patricia Cohen New York TimesThis magnificent volume is a vast, inquisitive, richly surprising and consistently enlightening wallow in our national history and culture...Neither reference nor criticism, neither history nor treatise, but a genre-defying, transcendent fusion of them all. It sounds impossible, but the result seems both inevitable and necessary and profoundly welcome, too...This book is not so much a history of our literature as it is a literary version of our history, told through the culture we've created to recount our past and conjure our future...In the age of Wikipedia, a reference book like this needs more than just the facts it needs to tell us what the facts mean, and A New Literary History does just that.-- Laura Miller SalonAmbitious, thought-provoking, and comprehensive, A New Literary History of America edited by Greil Marcus and Werner Sollors, features more than 200 essays on poems, letters, novels, memoirs, speeches, movies, and theater, by writers ranging from Bharati Mukherjee to John Edgar Wideman, reinterpreting the American experien</t>
  </si>
  <si>
    <t>Mimesis</t>
  </si>
  <si>
    <t>The Representation of Reality in Western Literature - New and Expanded Edition</t>
  </si>
  <si>
    <t>Auerbach, Erich / Said, Edward W.</t>
  </si>
  <si>
    <t>Princeton Classics</t>
  </si>
  <si>
    <t>78</t>
  </si>
  <si>
    <t>Comparative Literary Studies</t>
  </si>
  <si>
    <t xml:space="preserve"> LIT020000 LITERARY CRITICISM / Comparative Literature</t>
  </si>
  <si>
    <t>More than half a century after its translation into English, Erich Auerbach's Mimesis remains a masterpiece of literary criticism. A brilliant display of erudition, wit, and wisdom, his exploration of how great European writers from Homer to Virginia Woolf depicted reality has taught generations how to read Western literature. This new expanded edition includes a substantial essay in introduction by Edward Said as well as an essay, never before translated into English, in which Auerbach responds to his critics. A German Jew, Auerbach was forced out of his professorship at the University of Marburg in 1935. He left for Turkey, where he taught at the state university in Istanbul. There he wrote Mimesis, publishing it in German after the end of the war. Displaced as he was, Auerbach produced a work of great erudition that contains no footnotes, basing his arguments instead on searching, illuminating readings of key passages from his primary texts. His aim was to show how from antiquity to the twentieth century literature progressed toward ever more naturalistic and democratic forms of representation. This essentially optimistic view of European history now appears as a defensive--and impassioned--response to the inhumanity he saw in the Third Reich. Ranging over works in Greek, Latin, Spanish, French, Italian, German, and English, Auerbach used his remarkable skills in philology and comparative literature to refute any narrow form of nationalism or chauvinism, in his own day and ours.  For many readers, both inside and outside the academy, Mimesis is among the finest works of literary criticism ever written. This Princeton Classics edition includes a substantial introduction by Edward Said as well as an essay in which Auerbach responds to his critics.</t>
  </si>
  <si>
    <t xml:space="preserve"> [Mimesis] offers not just an eminent reading of the Western canon, but a mighty lesson on how to write. . . . I don't think a more significant or useful book of criticism has been written in the half-century since Mimesis was published. What's more, I can't imagine that anything like it will ever be written again. . . . [In] producing such a rich, strong book on how to read, Auerbach composed a virtual manual on how to write, one I've referred back to again and again since the day, almost two decades ago, when I first happened upon it. ---Jim Lewis, Slate Magazine The compass and the richness of the book can hardly be exaggerated. This is true too of the originality of Mr. Auerbach's critical method which is at once encyclopedic and microscopic, combining the disciplines of philology, literary criticism, and history.  One of the most important and readable books in literary criticism of the past 15 years . . . The author, beginning with Homer and the Bible, traces the imitation of life in literature through the ages . . .touching upon every major literary figure in western culture on the way.  Written in exile, from what Auerbach called with grave irony his 'incomparable historical vantage point,' Mimesis is a magnificent achievement. For me, as for many others, this hugely ambitious, wise account of the representation of reality in Western literature, at once a celebration and a lament, is one of the essential works of literary criticism. —Stephen Greenblatt One of the great works of literary scholarship. . . . Auerbach's method . . . is to fasten with fastidious sensitivity on some stray phrase or passage in order to unpack from it a wealth of historical insight. It is his combination of scholarly erudition and critical astuteness which is most remarkable. ---Terry Eagleton, London Review of Books [T]he greatest single work of literary criticism of the 20th century. . . . [S]o suggestive, so r</t>
  </si>
  <si>
    <t>Erich Auerbach, before his death in 1957, was Sterling Professor of Romance Languages at Yale University.</t>
  </si>
  <si>
    <t>A New Literary History of Modern China</t>
  </si>
  <si>
    <t>Wang, David Der-wei</t>
  </si>
  <si>
    <t>Literature of other Nations and Languages</t>
  </si>
  <si>
    <t>Other Nations and Languages</t>
  </si>
  <si>
    <t xml:space="preserve"> LIT008010 LITERARY CRITICISM / Asian / Chinese</t>
  </si>
  <si>
    <t>Literature, from the Chinese perspective, makes manifest the cosmic patterns that shape and complete the world&amp;#8212a process of  worlding  that is much more than mere representation. In that spirit, A New Literary History of Modern China looks beyond state-sanctioned works and official narratives to reveal China as it has seldom been seen before, through a rich spectrum of writings covering Chinese literature from the late-seventeenth century to the present. Featuring over 140 Chinese and non-Chinese contributors from throughout the world, this landmark volume explores unconventional forms as well as traditional genres&amp;#8212pop song lyrics and presidential speeches, political treatises and prison-house jottings, to name just a few. Major figures such as Lu Xun, Shen Congwen, Eileen Chang, and Mo Yan appear in a new light, while lesser-known works illuminate turning points in recent history with unexpected clarity and force. Many essays emphasize Chinese authors` influence on foreign writers as well as China`s receptivity to outside literary influences. Contemporary works that engage with ethnic minorities and environmental issues take their place in the critical discussion, alongside writers who embraced Chinese traditions and others who resisted. Writers` assessments of the popularity of translated foreign-language classics and avant-garde subjects refute the notion of China as an insular and inward-looking culture. A vibrant collection of contrasting voices and points of view, A New Literary History of Modern China is essential reading for anyone seeking a deeper understanding of China`s literary and cultural legacy.</t>
  </si>
  <si>
    <t>CoverTitle PageCopyrightContetnsAcknowledgmentsIntroduction: Worlding Literary China1635 1932, 1934. The Multiple Beginnings of Modern Chinese “Literature”1650, July 22. Dutch Plays, Chinese Novels, and Images of an Open World1755. The Revival of Letters in Nineteenth-Century China1792. Legacies in Clash. Anticipatory Modernity versus Imaginary Nostalgia1807, September 6. Robert Morrison’s Chinese Literature and Translated Modernity1810. Gongyang Imaginary and Looking to the Confucian Past for Reform1820. Flowers in the Mirror and Chinese Women: “At Home in the World”1820, Beijing. Utter Disillusion and Acts of Repentance in Late Classical Poetry1843, The Second Half of June. In Search of a Chinese Utopia: The Taiping Rebellion as a Literary Event1847, January 4. My Life in China and America and Transpacific Translations&lt;/di</t>
  </si>
  <si>
    <t>A New Literary History of Modern China stands far apart from the standard state-of-the-field collection. The publication of this book, with its range and breadth of scholarship, is an event without precedent in the field of modern Chinese literary studies. Some of the essays read like polished vignettes while some are whimsical, others build swiftly to a punchy thesis, and others again offer distilled wisdom on a crucial topic. The brevity of the essays holds the reader’s attention at a keen pitch—and more importantly incites more reading. A monumental volume.-- Margaret Hillenbrand, University of OxfordThe next step on the path to literary enlightenment. Editor David Der-wei Wang, a professor of Chinese and comparative literature at Harvard, offers 161 short and often sparkling essays by a multinational array of writers and academics in what seems the most exhaustive introduction to modern Chinese writing possible in a single volume.-- Peter Neville-Hadley Wall Street JournalThis monumental anthology on modern Chinese literature is so essential…This book is meant for a broad reading public… It becomes clear reading this book that one can trace the larger history of China itself across the twentieth century by looking at its literature and its writers…A New Literary History offers a potent glimpse into China, as it was and as it is…In this meticulously edited and selected anthology, there really is something for everyone.-- Eleanor Goodman Los Angeles Review of BooksWang’s is a daring enterprise…Wang should be applauded for a work compiled to introduce English readers to the habits of Chinese writers and readers…With 161 chapters by more than 140 writers, A New Literary History takes a near-encyclopedic approach to the study of Literary China, one that embraces not only the People’s Republic (including Hong Kong) and Taiwan, but also Sinophone and Anglophone writers overseas.-- Ge</t>
  </si>
  <si>
    <t>Handbook of Intermediality</t>
  </si>
  <si>
    <t>Literature – Image – Sound – Music</t>
  </si>
  <si>
    <t>Rippl, Gabriele</t>
  </si>
  <si>
    <t>Handbooks of English and American Studies</t>
  </si>
  <si>
    <t>1</t>
  </si>
  <si>
    <t xml:space="preserve"> LIT000000 LITERARY CRITICISM / General; LIT004020 LITERARY CRITICISM / American / General; LIT004120 LITERARY CRITICISM / European / English, Irish, Scottish, Welsh</t>
  </si>
  <si>
    <t>This handbook offers students and researchers compact orientation in their study of intermedial phenomena in Anglophone literary texts and cultures by introducing them to current academic debates, theoretical concepts and methodologies. Each contribution combines theory &amp;#8211 intermediality, multi- and plurimediality, transmediality, ekphrasis, remediation, adaptation etc. &amp;#8211 with concrete analysis of literary texts from different centuries.</t>
  </si>
  <si>
    <t xml:space="preserve"> The book under review is the first volume in one of several handbook series that Walter De Gruyter is currently producing for the academic library market. It will therefore in all probability remain a staple source of information for students and researchers for years to come, especially in the Anglo-Saxon sphere, where adaptation has so far been the more prevalent critical paradigm for investigating the relations between texts from different media. [...] As befits a handbook, the volume's scope is impressively broad, covering an extended range of phenomena and concepts. Lucia Krämer in: Anglistik: International Journal of English Studies 28.2 (September 2017), pp. 185-186</t>
  </si>
  <si>
    <t>Gabriele Rippl, University of Berne, Switzerland.</t>
  </si>
  <si>
    <t>Keywords for Media Studies</t>
  </si>
  <si>
    <t>Gray, Jonathan / Ouellette, Laurie</t>
  </si>
  <si>
    <t>Keywords</t>
  </si>
  <si>
    <t>5</t>
  </si>
  <si>
    <t>New York University Press</t>
  </si>
  <si>
    <t xml:space="preserve"> LIT004020 LITERARY CRITICISM / American / General; SOC052000 SOCIAL SCIENCE / Media Studies</t>
  </si>
  <si>
    <t>Introduces key terms, research traditions, debates, and their histories, and offers a sense of the new frontiers and questions emerging in the field of media studies Keywords for Media Studies introduces and aims to advance the field of critical media studies by tracing, defining, and problematizing its established and emergent terminology.  The book historicizes thinking about media and society, whether that means noting a long history of “new media,” or tracing how understandings of media “power” vary across time periods and knowledge formations. Bringing together an impressive group of established scholars from television studies, film studies, sound studies, games studies, and more, each of the 65 essays in the volume focuses on a critical concept, from “fan” to “industry,” and “celebrity” to “surveillance.” Keywords for Media Studies is an essential tool that introduces key terms, research traditions, debates, and their histories, and offers a sense of the new frontiers and questions emerging in the field of media studies. Visit keywords.nyupress.org for online essays, teaching resources, and more.</t>
  </si>
  <si>
    <t>[Keywords for Media Studies] is an excellent and comprehensive reference point for both media studies scholars and students.Ouellette and Grays lexicon of media terms frames complicated constructs in clear and succinct descriptions that tend to render obscure terms accessible to students studying media theory.Lynn Spigel,Northwestern University:Written by many of the key scholars in media studies, this book is a wonderful introduction to the history, circulation, and meaning of concepts in the field. A useful, thorough, and compelling primer for anyone interested media criticism today.</t>
  </si>
  <si>
    <t>OuelletteLaurie: Laurie Ouellette is Associate Professor at the University of Minnesota, where she teaches media and cultural studies. She writes about television, media culture, social theory, and consumer culture, and is the co-author of Better Living Through Reality TV: Television and Post-Welfare Citizenship and editor of A Companion to Reality Television, among other books.GrayJonathan: Jonathan Gray is Professor of Media and Cultural Studies at the University of Wisconsin-Madison and author of Television Entertainment, Television Studies (with Amanda D. Lotz), Show Sold Separately: Promos, Spoilers, and Other Media Paratexts, and Watching with The Simpsons: Television, Parody, and Intertextuality.</t>
  </si>
  <si>
    <t>Handbook of Medieval Studies</t>
  </si>
  <si>
    <t>Terms – Methods – Trends</t>
  </si>
  <si>
    <t>Classen, Albrecht</t>
  </si>
  <si>
    <t>German Literature</t>
  </si>
  <si>
    <t>8th-15th Century</t>
  </si>
  <si>
    <t xml:space="preserve"> LIT000000 LITERARY CRITICISM / General; LIT004170 LITERARY CRITICISM / European / German</t>
  </si>
  <si>
    <t>This interdisciplinary handbook provides extensive information about research in medieval studies and its most important results over the last decades. The handbook is a reference work which enables the readers to quickly and purposely gain insight into the important research discussions and to inform themselves about the current status of research in the field. The handbook consists of four parts. The first, large section offers articles on all of the main disciplines and discussions of the field. The second section presents articles on the key concepts of modern medieval studies and the debates therein. The third section is a lexicon of the most important text genres of the Middle Ages. The fourth section provides an international bio-bibliographical lexicon of the most prominent medievalists in all disciplines. A comprehensive bibliography rounds off the compendium. The result is a reference work which exhaustively documents the current status of research in medieval studies and brings the disciplines and experts of the field together.</t>
  </si>
  <si>
    <t xml:space="preserve"> Classen has edited a comprehensive guide to the current state and historiography of medieval studies in all its branches. M.C. Schaus in: CHOICE August 2011, Vol. 48 No. 11  In Anerkennung dessen [,was von dem Herausgeber und seinem Autorenteam in konziser Form dargeboten worden ist,] wird man diesem Referenzwerk gern den Rang eines Standardwerkes zuerkennen wollen, das in keiner mediävistischen Fachbibliothek fehlen sollte. In: Mittellateinisches Jahrbuch Universität Kiel46.3/2011  Ein Jahrhundertwerk, das nicht genügend gewürdigt werden kann, ...mit diesem Werk jedoch wird er kommenden Gererationen von MediävistInnen einen sauber ausgebauten Weg durch Wissen und Methodik weisen und auf diese Weise künftiger Forschung ausgezeichnete Dienste erweisen. Gabriela Kompatscher Gufler in: Anzeiger für die Altertumswissenschaft, LXV. Band 3./4. 2012</t>
  </si>
  <si>
    <t>Albrecht Classen, University of Arizona, Tucson, USA.</t>
  </si>
  <si>
    <t>Handbook of Ecocriticism and Cultural Ecology</t>
  </si>
  <si>
    <t>Zapf, Hubert</t>
  </si>
  <si>
    <t>2</t>
  </si>
  <si>
    <t xml:space="preserve"> LIT004120 LITERARY CRITICISM / European / English, Irish, Scottish, Welsh; SOC000000 SOCIAL SCIENCE / General</t>
  </si>
  <si>
    <t>Ecocriticism has emerged as one of the most fascinating and rapidly growing fields of recent literary and cultural studies. The volume maps some of the most important developments within contemporary Ecocriticism from a variety of different angles, approaches, areas, and perspectives. It introduces relevant theoretical concepts and demonstrates their relevance for the analysis of texts and other cultural phenomena.</t>
  </si>
  <si>
    <t>Hubert Zapf, University of Augsburg, Germany.</t>
  </si>
  <si>
    <t>Dora Bruder</t>
  </si>
  <si>
    <t>Modiano, Patrick</t>
  </si>
  <si>
    <t>University of California Press</t>
  </si>
  <si>
    <t>Prose</t>
  </si>
  <si>
    <t xml:space="preserve"> FIC046000 FICTION / Jewish; LIT000000 LITERARY CRITICISM / General</t>
  </si>
  <si>
    <t>2014 Winner of the Nobel Prize in Literature Patrick Modiano opens Dora Bruder by telling how in 1988 he stumbled across an ad in the personal columns of the New Year&amp;#39s Eve 1941 edition of Paris Soir. Placed by the parents of a 15-year-old Jewish girl, Dora Bruder, who had run away from her Catholic boarding school, the ad sets Modiano off on a quest to find out everything he can about Dora and why, at the height of German reprisals, she ran away on a bitterly cold day from the people hiding her. He finds only one other official mention of her name on a list of Jews deported from Paris to Auschwitz in September 1942. With no knowledge of Dora Bruder aside from these two records, Modiano continues to dig for fragments from Dora&amp;#39s past. What little he discovers in official records and through remaining family members, becomes a meditation on the immense losses of the peroid&amp;mdashlost people, lost stories, and lost history. Modiano delivers a moving account of the ten-year investigation that took him back to the sights and sounds of Paris under the Nazi Occupation and the paranoia of the P&amp;eacutetain regime as he tries to find connections to Dora. In his efforts to exhume her from the past, Modiano realizes that he must come to terms with the specters of his own troubled adolescence. The result, a montage of creative and historical material, is Modiano&amp;#39s personal rumination on loss, both memoir and memorial.</t>
  </si>
  <si>
    <t>ModianoPatrick: Patrick Modiano is one of the most celebrated French novelists of his generation and recipient of the 2014 Nobel Prize in Literature. He has collaborated with Louis Malle on the film Lacombe Lucien and has written over fifteen novels.</t>
  </si>
  <si>
    <t>Ugly Feelings</t>
  </si>
  <si>
    <t>Ngai, Sianne</t>
  </si>
  <si>
    <t xml:space="preserve"> LIT004020 LITERARY CRITICISM / American / General</t>
  </si>
  <si>
    <t>Ngai mobilizes the aesthetics of unprestigious negative affects such as irritation, envy, and disgust to investigate not only ideological and representational dilemmas in literature--with a particular focus on those inflected by gender and race--but also blind spots in contemporary literary and cultural criticism. Her work maps a major intersection of literary studies, media and cultural studies, feminist studies, and aesthetic theory.</t>
  </si>
  <si>
    <t>ContentsIntroduction1. Tone2. Animatedness3. Envy4. Irritation5. Anxiety6. Stuplimity7. ParanoiaAfterword: On DisgustNotesIndex</t>
  </si>
  <si>
    <t>The book's worth lies in its ambition, even its overreach. This is no cultural-studies grab-bag: Ms. Ngai really is breaking new ground.-- Benjamin Lytal New York SunStrikingly original…A sweeping yet fine-grained analysis of the aesthetics of negative emotions such as envy, anxiety, irritation and paranoia.-- David Trotter London Review of BooksUgly Feelings tries to be many things in every chapter: a rhetorical reading of a set of 'marginal' avant-garde or popular texts, a deconstructive critique of 'blind spots and antimonies' in the way contemporary theory has approached a given problematic, and an articulation of a 'cultural predicament,' all through an exemplification of an affective quality that most commentators usually shy away from because of its 'minor' tone and 'negative' force. This is a most ambitious agenda--and one that Ngai succeeds admirably in carrying out. The analyses are beautifully crafted, complex without being convoluted, each judiciously drawing upon an appropriate subset of an impressive range of theoretical resources and cultural references. Although the book presents itself primarily as a contribution to literary and media studies, its impact will extend much further. In addition to developing highly original readings of its chosen texts, it reexamines pivotal political-cultural issues, concerned in particular with representations of gender and race, through a new revitalizing affective lens. In the uniqueness of the approach, familiar debates take on new life. The sustained engagement with affect and emotion, coupled with deconstructive technique, gives the book a certain unity across the differences in subject matter and the cultural-theoretical issues tackled by each chapter.-- Brian Massumi, author of Parables for the VirtualOne of the most intellectually dazzling and wide-ranging critical studies to appear in years. This is, in fact, far more than a book abo</t>
  </si>
  <si>
    <t>Narrative Factuality</t>
  </si>
  <si>
    <t>A Handbook</t>
  </si>
  <si>
    <t>Fludernik, Monika / Ryan, Marie-Laure</t>
  </si>
  <si>
    <t>Revisionen</t>
  </si>
  <si>
    <t>6</t>
  </si>
  <si>
    <t>The study of narrative—the object of the rapidly growing discipline of narratology—has been traditionally concerned with the fictional narratives of literature, such as novels or short stories. But narrative is a transdisciplinary and transmedial concept whose manifestations encompass both the fictional and the factual. In this volume, which provides a companion piece to Tobias Klauk and Tilmann Köppe’s Fiktionalität: Ein interdisziplinäres Handbuch, the use of narrative to convey true and reliable information is systematically explored across media, cultures and disciplines, as well as in its narratological, stylistic, philosophical, and rhetorical dimensions. At a time when the notion of truth has come under attack, it is imperative to reaffirm the commitment to facts of certain types of narrative, and to examine critically the foundations of this commitment. But because it takes a background for a figure to emerge clearly, this book will also explore nonfactual types of narratives, thereby providing insights into the nature of narrative fiction that could not be reached from the narrowly literary perspective of early narratology.</t>
  </si>
  <si>
    <t xml:space="preserve"> The handbook will doubtlessly provide an enormously useful and stimulating reference text, especially within literary studies but also across disciplines. It is due to the convincing overall design of the book and the high qualityof the individual contributions that the volume manages to fulfil the expectations raised by the label 'handbook.'  Marion Gymnich in: Anglistik 1/2021, 188-189.</t>
  </si>
  <si>
    <t>Monika Fludernik, Albert-Ludwigs-University, Freiburg, Germany Marie-Laure Ryan, Bellvue, Colorado, USA.</t>
  </si>
  <si>
    <t>Things of Darkness</t>
  </si>
  <si>
    <t>Economies of Race and Gender in Early Modern England</t>
  </si>
  <si>
    <t>Hall, Kim F.</t>
  </si>
  <si>
    <t>Cornell University Press</t>
  </si>
  <si>
    <t xml:space="preserve"> LIT004120 LITERARY CRITICISM / European / English, Irish, Scottish, Welsh; SOC032000 SOCIAL SCIENCE / Gender Studies; SOC054000 SOCIAL SCIENCE / Slavery</t>
  </si>
  <si>
    <t>The  Ethiope,  the  tawny Tartar,  the  woman blackamoore,  and  knotty Africanisms —allusions to blackness abound in Renaissance texts. Kim F. Hall's eagerly awaited book is the first to view...</t>
  </si>
  <si>
    <t>HallKim F.: Kim F. Hall is Assistant Professor of English at Georgetown University.</t>
  </si>
  <si>
    <t>Encyclopedia of Contemporary Literary Theory</t>
  </si>
  <si>
    <t>Approaches, Scholars, Terms</t>
  </si>
  <si>
    <t>Makaryk, Irena</t>
  </si>
  <si>
    <t>Theory / Culture</t>
  </si>
  <si>
    <t>University of Toronto Press</t>
  </si>
  <si>
    <t xml:space="preserve"> LIT000000 LITERARY CRITICISM / General; LIT006000 LITERARY CRITICISM / Semiotics &amp; Theory; LIT012000 LITERARY CRITICISM / Reference</t>
  </si>
  <si>
    <t>The last half of the twentieth century has seen the emergence of literary theory as a new discipline.  As with any body of scholarship, various schools of thought exist, and sometimes conflict, within it.  I.R. Makaryk has compiled a welcome guide to the field. Accessible and jargon-free, the Encyclopedia of Contemporary Literary Theory provides lucid, concise explanations of myriad approaches to literature that have arisen over the past forty years.Some 170 scholars from around the world have contributed their expertise to this volume.  Their work is organized into three parts.  In Part I, forty evaluative essays examine the historical and cultural context out of which new schools of and approaches to literature arose.  The essays also discuss the uses and limitations of the various schools, and the key issues they address.Part II focuses on individual theorists.  It provides a more detailed picture of the network of scholars not always easily pigeonholed into the categories of Part I.  This second section analyses the individual achievements, as well as the influence, of specific scholars, and places them in a larger critical context.Part III deals with the vocabulary of literary theory.  It identifies significant, complex terms, places them in context, and explains their origins and use.Accessibility is a key feature of the work.  By avoiding jargon, providing mini-bibliographies, and cross-referencing throughout, Makaryk has provided an indispensable tool for literary theorists and historians and for all scholars and students of contemporary criticism and culture.</t>
  </si>
  <si>
    <t>Ross Leckie:'Excellent example [of an encyclopedia]. Lucidly written essays (with abundant cross references) provide a useful characterization of the topic, followed by appropriate bibliographic references. The volume is particularly useful for its international scope and for the adequate way in which it reflects the fact that contemporary literary theory is dependent on contributions from an array of disciplines that a couple of decades ago would never have crossed paths in an English department.'James Harner:'Excellent example [of an encyclopedia]. Lucidly written essays (with abundant cross references) provide a useful characterization of the topic, followed by appropriate bibliographic references. The volume is particularly useful for its international scope and for the adequate way in which it reflects the fact that contemporary literary theory is dependent on contributions from an array of disciplines that a couple of decades ago would never have crossed paths in an English department.'Terry Ann Mood:'Excellent example [of an encyclopedia]. Lucidly written essays (with abundant cross references) provide a useful characterization of the topic, followed by appropriate bibliographic references. The volume is particularly useful for its international scope and for the adequate way in which it reflects the fact that contemporary literary theory is dependent on contributions from an array of disciplines that a couple of decades ago would never have crossed paths in an English department.'H. Kieft:'Excellent example [of an encyclopedia]. Lucidly written essays (with abundant cross references) provide a useful characterization of the topic, followed by appropriate bibliographic references. The volume is particularly useful for its international scope and for the adequate way in which it reflects the fact that contemporary literary theory is dependent on contributions from an array of disciplines that a couple of decades</t>
  </si>
  <si>
    <t>MakarykIrena: Irena R. Makaryk is a professor in the Department of English at the University of Ottawa.</t>
  </si>
  <si>
    <t>Between Men</t>
  </si>
  <si>
    <t>English Literature and Male Homosocial Desire</t>
  </si>
  <si>
    <t>Sedgwick, Eve Kosofsky</t>
  </si>
  <si>
    <t>Gender and Culture</t>
  </si>
  <si>
    <t>Columbia University Press</t>
  </si>
  <si>
    <t xml:space="preserve"> LIT004120 LITERARY CRITICISM / European / English, Irish, Scottish, Welsh; LIT025000 LITERARY CRITICISM / Subjects &amp; Themes / General </t>
  </si>
  <si>
    <t>Through an examination of the English novel in the mid-eighteenth to mid-nineteenth century, this book argues that the emerging pattern of male friendship, mentorship, entitlement, rivalry and hetero- and homosexuality was in an intimate and shifting relation to class and that no element of that pattern can be understood outside of its relation to women and the gender system as a whole.</t>
  </si>
  <si>
    <t>City Folk and Country Folk</t>
  </si>
  <si>
    <t>Khvoshchinskaya, Sofia</t>
  </si>
  <si>
    <t>Russian Library</t>
  </si>
  <si>
    <t xml:space="preserve"> LCO014000 LITERARY COLLECTIONS / Russian &amp; Former Soviet Union; LIT000000 LITERARY CRITICISM / General</t>
  </si>
  <si>
    <t>An unsung gem of nineteenth-century Russian literature, City Folk and Country Folk is a seemingly gentle yet devastating satire of Russia's aristocratic and pseudo-intellectual elites in the 1860s. Translated into English for the first time, the novel weaves an engaging tale of manipulation, infatuation, and female assertiveness that takes place one year after the liberation of the empire's serfs.Upending Russian literary clichés of female passivity and rural gentry benightedness, Sofia Khvoshchinskaya centers her story on a common-sense, hardworking noblewoman and her self-assured daughter living on their small rural estate. The antithesis of the thoughtful, intellectual, and self-denying young heroines created by Khvoshchinskaya's male peers, especially Ivan Turgenev, seventeen-year-old Olenka ultimately helps her mother overcome a sense of duty to her  betters  and leads the two to triumph over the urbanites' financial, amorous, and matrimonial machinations.Sofia Khvoshchinskaya and her writer sisters closely mirror Britain's Brontës, yet Khvoshchinskaya's work contains more of Jane Austen's wit and social repartee, as well as an intellectual engagement reminiscent of Elizabeth Gaskell's condition-of-England novels. Written by a woman under a male pseudonym, this brilliant and entertaining exploration of gender dynamics on a post-emancipation Russian estate offers a fresh and necessary point of comparison with the better-known classics of nineteenth-century world literature.</t>
  </si>
  <si>
    <t>AcknowledgmentsIntroduction, by Hilde HoogenboomNotes on the TranslationCity Folk and Country Folk</t>
  </si>
  <si>
    <t>Favorov’s brisk translation and helpful notes make the novel very accessible to present-day readers. This consistently delightful satire will introduce readers to a funnier, more female-centric slant on Russian literature than they may have previously encountered.Meg Nola:In a quietly masterful way, City Folk and Country Folk combines wit, intelligence, and a keen knowledge of human nature with rich details of nineteenth-century Russian culture and rural life.In her sympathetic depiction of the central mother-daughter relationship Khvoshchinskaya stakes her own territory and widens the boundaries of the 19th-century Russian novel. . . . Set against a backdrop of the emancipation of the serfs, touching on the (assumed) backwardness of rural Russia and the role of its elite in political reform, the book at its heart is the story of two country women asserting their independence.Rachel Brownstein, author of Why Jane Austen?:A single man of property comes to a country village—unsettling young and older ladies. The village is in Russia, soon after the emancipation of the serfs Ovcharov is a hypochondriac intellectual. “A comical people,” he reflects at one point, and the women and the reader must agree. Admirers of Jane Austen will delight in this charming satire.Kate Bolick, author of the New York Times best-seller Spinster: Making a Life of One’s Own:Talk about buried treasure! The heroines of this sly, engrossing novel crackle with a verve so fresh that 1860s Russia feels close enough to touch. A brilliant reminder (as if any were needed) that women have been fighting, and triumphing over, their conditions forever. Reviving this forgotten book is a masterstroke.</t>
  </si>
  <si>
    <t>Sofia Khvoshchinskaya (1824–1865), a writer, translator, and painter, published fiction and social commentary in Russia's most influential journals. She and her sister Nadezhda wrote to support their family, struggling members of the nobility, alternating long stretches of toil in their native Ryazan Province with visits to Russia's capitals, where they interacted with some of the country's leading intellectuals.Nora Seligman Favorov is a translator of Russian literature, poetry, and history.</t>
  </si>
  <si>
    <t>Characters in Fictional Worlds</t>
  </si>
  <si>
    <t>Understanding Imaginary Beings in Literature, Film, and Other Media</t>
  </si>
  <si>
    <t>Eder, Jens / Jannidis, Fotis / Schneider, Ralf</t>
  </si>
  <si>
    <t>3</t>
  </si>
  <si>
    <t>Literary Theory</t>
  </si>
  <si>
    <t xml:space="preserve"> LIT000000 LITERARY CRITICISM / General; SOC052000 SOCIAL SCIENCE / Media Studies</t>
  </si>
  <si>
    <t>Although fictional characters have long dominated the reception of literature, films, television programs, comics, and other media products, only recently have they begun to attract their due attention in literary and media theory. The book systematically surveys today&amp;#180s diverse and at times conflicting theoretical perspectives on fictional character, spanning research on topics such as the differences between fictional characters and real persons, the ontological status of characters, the strategies of their representation and characterization, the psychology of their reception, as well as their specific forms and constellations in - and across - different media, from the book to the internet.</t>
  </si>
  <si>
    <t xml:space="preserve"> Alle Beiträge sind klar strukturiert. Die analytische Herangehensweise und entsprechende Sprache hinterlassen den Eindruck größter Klarheit. Kay Ziegenbalg in: http://www.literaturkritik.de/public/rezension.php?rez_id=15834</t>
  </si>
  <si>
    <t>Jens Eder, Johannes Gutenberg-Universität Mainz Fotis Jannidis, Julius-Maximilians-Universität Würzburg Ralf Schneider, Universität Bielefeld.</t>
  </si>
  <si>
    <t>Handbook of Pre-Modern Nordic Memory Studies</t>
  </si>
  <si>
    <t>Interdisciplinary Approaches</t>
  </si>
  <si>
    <t>Glauser, Jürg / Hermann, Pernille / Mitchell, Stephen A.</t>
  </si>
  <si>
    <t>De Gruyter Reference</t>
  </si>
  <si>
    <t xml:space="preserve"> HIS000000 HISTORY / General; LIT000000 LITERARY CRITICISM / General; LIT004250 LITERARY CRITICISM / European / Scandinavian; LIT011000 LITERARY CRITICISM / Medieval; LIT012000 LITERARY CRITICISM / Reference</t>
  </si>
  <si>
    <t>Memory Studies has increasingly provided new perspectives on Nordic culture, and building on this momentum, this book investigates the importance of this emerging field for the Viking and Middle Ages. In this first handbook to treat Memory Studies in a pre-modern context, specialists on, e.g., archaeology, history, art, philology and literature, assess existing work on the topic and survey future scholarly directions.</t>
  </si>
  <si>
    <t xml:space="preserve"> Insgesamt gesehen, bietet dieser monumentale Band vielfach einen neuen Blick (etwa  Gendered memories , 144) auf die vormoderne Gedächtniskultur Skandinaviens einschließlich einiger Runen- und Gotländischer Bildsteine.  Klaus Düwel in: Germanistik 59.3-4 (2019), 755-756    This handbook represents an enormous undertaking for the editors and an extremely useful reference work on memory studies in pre-modern Scandinavian Studies. Advanced undergraduates, graduate students, and those new to memory studies should find it helpful. Part III, with its beautiful color plates and cross-referenced selections from primary texts, may also prove perhaps particularly useful for teaching.  Lesley Jacobs in: The Medieval Review 20.09.13      The editors must be commended for conceiving of this enormous project andbringing it to fruition. It is sure to prove an important reference text for not onlyscholars of the pre-modern Nordic past, but to medievalists and memory studiesresearchers more widely. Handbook of Pre-Modern Nordic Memory Studies masterfullydemonstrates the breadth of memory studies being undertaken in our field, openingnew avenues for enquiry and collaboration.  Matthew Firth in: Journal of the Australian Early Medieval Association, 2019, Vol. 15, 139-141   „The Handbook reviewed here is itself a monumental work: a landmark, if not as yet a lieu de mémoire, in the study of ancient Scandinavia.” Rory McTurk in: Scandinavica 2/2020, https://www.scandinavica.net/article/24307-review-handbook-of-pre-modern-nordic-memory-studies-interdisciplinary-approaches</t>
  </si>
  <si>
    <t>J. Glauser, University of Zurich, Switzerland, P. Hermann, Aarhus University, Denmark and S. Mitchell, Harvard University, USA.</t>
  </si>
  <si>
    <t>Hühn, Peter / Schmid, Wolf / Schönert, Jörg / Pier, John</t>
  </si>
  <si>
    <t>Narratologia</t>
  </si>
  <si>
    <t>19</t>
  </si>
  <si>
    <t>This handbook in English provides a systematic overview of the present state of international research in narratology. Detailed individual studies by internationally renowned narratologists elucidate 34 central terms. The articles present original research contributions and are all structured in a similar manner. Each contains a concise definition and a detailed explanation of the term in question. In a main section they present a critical account of the major research positions and their historical development and indicate directions for future research they conclude with selected bibliographical references.</t>
  </si>
  <si>
    <t>Rapha&amp;#235l Baroni: tellability Ute Berns: performitiy Didier Coste: narrative levels Catherine Emmott / Marc Alexander: schemata Monika Fludernik: conversational narration, oral narration mediacy David Herman: cognitive narratology Peter Hühn: event and eventfulness Peter Hühn / Roy Sommer: narration in other literary genres Fotis Jannidis: character Hans Krah: film narration Amia Lieblich: identity and narration Uri Margolin: narrator Brian McHale: speech representation Matías Martinez: author, coherence Jan Christoph Meister: narratology Norbert Meuter: narration in various disciplines Birgit Neumann / Ansgar Nünning: metanarration and metafictionality John Pier: metalepsis Gerald Prince: reader Marie-Laure Ryan: narration in other media, space Jean-Marie Schaeffer: fictional vs factual narration Michael Scheffel: narrative constitution Wolf Schmid: free indirect discourse, implied author David Shepherd: dialogism Meir Sternberg: narrativity Carola Surkamp / Marion Gymnich: perspective Michael Titzmann: sequentiality, time Waleri Tjupa: heteroglossia Werner Wolf: illusion.</t>
  </si>
  <si>
    <t xml:space="preserve"> Ein unverzichtbares Kompendium zur Arbeit mit und in der Narratologie haben Peter Hühn, John Pier, Wolf Schmid und Jörg Schönert in Form des Handbook of Narratology 2009 in der Reihe Narratologia herausgegeben. Christiane Scheeren in: http://www.iaslonline.de/index.php?vorgang_id=3267</t>
  </si>
  <si>
    <t>Peter Hühn, University of Hamburg, Germany John Pier, Universitè François-Rabelais, Tours, France Wolf Schmid and Jörg Schönert, University ofHamburg, Germany.</t>
  </si>
  <si>
    <t>Keywords for Children's Literature, Second Edition</t>
  </si>
  <si>
    <t>Paul, Lissa / Christensen, Nina / Nel, Philip</t>
  </si>
  <si>
    <t>9</t>
  </si>
  <si>
    <t>Genre Studies, general</t>
  </si>
  <si>
    <t xml:space="preserve"> LIT009000 LITERARY CRITICISM / Children's &amp; Young Adult Literature</t>
  </si>
  <si>
    <t>An updated vocabulary for children’s literature and cultureOver the past decade, there has been a proliferation of exciting new work across many areas of children’s literature and culture. Mapping this vibrant scholarship, the Second Edition of Keywords for Children’s Literature presents original essays on essential terms and concepts in the field. Covering ideas from “Aesthetics” to “Voice,” an impressive multidisciplinary cast of scholars explores and expands on the vocabulary central to the study of children’s literature.The second edition of this Keywords volume goes beyond disciplinary and national boundaries. Across fifty-nine print essays and nineteen online essays, it includes contributors from twelve countries and an international advisory board from over a dozen more. The fully revised and updated selection of critical writing—more than half of the essays are new to this edition—reflects an intentionally multinational perspective, taking into account non-English traditions and what childhood looks like in an age of globalization. All authors trace their keyword’s uses and meanings: from translation to poetry, taboo to diversity, and trauma to nostalgia, the book’s scope, clarity, and interdisciplinary play between concepts make this new edition of Keywords for Children’s Literature essential reading for scholars and students alike.</t>
  </si>
  <si>
    <t>Claudia Mills, Children's Literature Association:Even the most sophisticated scholars will enjoy seeing how their colleagues achieve the feat of crafting such delicious distillations within the given space constraints. This book is a monumental achievement.Jack Zipes, University of Minnesota:Keywords for Children's Literature demonstrates how sophisticated the critical approaches to the burgeoning field of children's literature have become. Not only do the essays on keywords, written by some of the most capable professors in the field, elaborate important concepts in the history of children's literature, but they cover significant cultural debates and discussions. This superb volume of scholarship demonstrates definitively that adult literature cannot be understood without grasping its roots in children's literature.Donald E. Pease, author of Theodor SEUSS Geisel:By distilling the complex uses of its core terms, the contributors to Keywords for Children's Literature have produced an indispensable handbook for scholars in this dynamic field.J. Stevens, Choice:This book presents ... thoughtful essays based on various concepts pertaining to children's literature, including genres, literary theories, and the history of children's literature ... This volume will be very useful, especially for colleges and universities with children's literature programs. Highly recommended.Myra Zarnowski, Teachers College Record:Overall, this volume succeeds quite well in focusing attention on how we discuss children's literature. The[se] essays are models of thoughtful inquiry into words we frequently use, often without considering how they have been transformed over time.</t>
  </si>
  <si>
    <t>NelPhilip: Philip Nel is University Distinguished Professor of English at Kansas State University. He is the author or co-editor of eleven books, the most recent of which is Was the Cat in the Hat Black?: The Hidden Racism of Children's Literature, and the Need for Diverse Books.PaulLissa: Lissa Paul, Professor at Brock University in the Niagra Region of Canada, has authored or edited seven books, has chapters in nineteen and publishes widely in international journals. Her most recent book is Eliza Fenwick: Early Modern Feminist. She is currently working on an edition of Fenwick's letters.ChristensenNina: Nina Christensen is Professor of Children's Literature at Centre for Children's Literature and Media, Aarhus University, Denmark. Her main research interests are the history of children's literature, picturebooks and the relationship between children's literature and changing ideas concerning childhood, subjects on which she has published a number of books and articles.Philip Nel is University Distinguished Professor of English at Kansas State University. He is the author or co-editor of eleven books, the most recent of which is Was the Cat in the Hat Black?: The Hidden Racism of Children's Literature, and the Need for Diverse Books.Lissa Paul, Professor at Brock University in the Niagra Region of Canada, has authored or edited seven books, has chapters in nineteen and publishes widely in international journals. Her most recent book is Eliza Fenwick: Early Modern Feminist. She is currently working on an edition of Fenwick's letters.Nina Christensen is Professor of Children's Literature at Centre for Children's Literature and Media, Aarhus University, Denmark. Her main research interests are the history of children's literature, picturebooks and the relationship between children's literature and changing ideas concerning c</t>
  </si>
  <si>
    <t>Becoming Human</t>
  </si>
  <si>
    <t>Matter and Meaning in an Antiblack World</t>
  </si>
  <si>
    <t>Jackson, Zakiyyah Iman</t>
  </si>
  <si>
    <t>Sexual Cultures</t>
  </si>
  <si>
    <t>53</t>
  </si>
  <si>
    <t xml:space="preserve"> LIT004040 LITERARY CRITICISM / American / African-American; SOC001000 SOCIAL SCIENCE / Ethnic Studies / African American Studies</t>
  </si>
  <si>
    <t xml:space="preserve">Argues that blackness disrupts our essential ideas of race, gender, and, ultimately, the humanRewriting the pernicious, enduring relationship between blackness and animality in the history of Western science and philosophy, Becoming Human: Matter and Meaning in an Antiblack World breaks open the rancorous debate between black critical theory and posthumanism. Through the cultural terrain of literature by Toni Morrison, Nalo Hopkinson, Audre Lorde, and Octavia Butler, the art of Wangechi Mutu and Ezrom Legae, and the oratory of Frederick Douglass, Zakiyyah Iman Jackson both critiques and displaces the racial logic that has dominated scientific thought since the Enlightenment. In so doing, Becoming Human demonstrates that the history of racialized gender and maternity, specifically antiblackness, is indispensable to future thought on matter, materiality, animality, and posthumanism. Jackson argues that African diasporic cultural production alters the meaning of being human and engages in imaginative practices of world-building against a history of the bestialization and thingification of blackness—the process of imagining the black person as an empty vessel, a non-being, an ontological zero—and the violent imposition of colonial myths of racial hierarchy. She creatively responds to the animalization of blackness by generating alternative frameworks of thought and relationality that disrupt not only the racialization of the human/animal distinction found in Western science and philosophy but also by challenging the epistemic and material terms under which the specter of animal life acquires its authority. What emerges is a radically unruly sense of a being, knowing, feeling existence: one that necessarily ruptures the foundations of  the human. </t>
  </si>
  <si>
    <t>Saidiya Hartman, author of Wayward Lives, Beautiful Experiments:Brilliantly reframes the relation between blackened life and the category of the human, by shifting the terms of the debate. She maintains that neither dehumanization nor exclusion are sufficient to explain antiblackness and its descending scale of life. In so doing, Jackson's ‘ontological plasticity’ reveals the controlled depletion that produces the liquidity of life and fleshly existence, and enables blackened life to be anything, which is also to say nothing at all. Jackson’s rigorous and sustained meditation is relentless in exploring the possibilities for a generative disordering of being, inhabiting other senses of the world, and imagining the field of relation in ceaseless flux and directionless becoming.Christina Sharpe, author of In the Wake:The sheer beauty, force, and ingenuity of Zakiyyah Iman Jackson's aesthetic strategies and gestures are on display as she performs the very risks and rewards she conjures. Offering a brilliant intervention into questions of the human, each of Jackson’s readings profoundly unsettle our presumed relations and prevailing ontologies. She reads western philosophy and science through African diasporic literatures, theories, and visual art to open us up to what is made—what might be made—in excess of the matrix of antiblackness and its constitutive forms of the human, animal, gender, and matter. In the book’s range of knowledges, reach, and scope, no field nor discipline would not benefit from a real and sustained engagement with the work that Jackson undertakes here.</t>
  </si>
  <si>
    <t>JacksonZakiyyah Iman: Zakiyyah Iman Jackson is Assistant Professor of English at the University of Southern California. Her work has appeared in Feminist Studies, Gay and Lesbian Quarterly, Qui Parle: Critical Humanities and Social Sciences, South Atlantic Quarterly, and Catalyst: Feminism, Theory, and Technoscience.Zakiyyah Iman Jackson is Assistant Professor of English at the University of Southern California. Her work has appeared in Feminist Studies, Gay and Lesbian Quarterly, Qui Parle: Critical Humanities and Social Sciences, South Atlantic Quarterly, and Catalyst: Feminism, Theory, and Technoscience.</t>
  </si>
  <si>
    <t>The Poems of Hesiod</t>
  </si>
  <si>
    <t>Theogony, Works and Days, and The Shield of Herakles</t>
  </si>
  <si>
    <t>Hesiod</t>
  </si>
  <si>
    <t>Topics in Literary Studies</t>
  </si>
  <si>
    <t xml:space="preserve">Poetics </t>
  </si>
  <si>
    <t xml:space="preserve"> LCO003000 LITERARY COLLECTIONS / Ancient &amp; Classical; LIT004190 LITERARY CRITICISM / Ancient &amp; Classical; POE008000 POETRY / Ancient &amp; Classical</t>
  </si>
  <si>
    <t>In this new translation of Hesiod, Barry B. Powell gives an accessible, modern verse rendering of these vibrant texts, essential to an understanding of early Greek myth and society. With stunning color images that help bring to life the contents of the poems and notes that explicate complex passages, Powell´s fresh renditions provide an exciting introduction to the culture of the ancient Greeks. This is the definitive translation and guide for students and readers looking to experience the poetry of Hesiod, who ranks alongside Homer as an influential poet of Greek antiquity.</t>
  </si>
  <si>
    <t>CONTENTS List of Illustrations Acknowledgments Spelling, the Pronunciation of Ancient Names, and Map References Maps General Introduction: Hesiod and His Poems Introduction to the Theogony Theogony Introduction to the Works and Days Works and Days Introducton to The Shield of Herakles The Shield of Herakles Bibliography Glossary / Index ILLUSTRATIONS Maps 1. The Mediterranean 2. The Aegean Sea 3. Central Greece Figures 1. Drunken symposiast and lyre 2. Anatolian storm god 3. Zeus throwing lightning at Typhon 4. A Muse playing the lyre 5. The birth of Aphrodite 6. Amphitrit&amp;ecirc stands before Poseidon 7. The head of Medusa 8. The Chimaira 9. The punishment of Atlas and Prometheus 10. Hades and Persephone 11. Zeus fights Typhon 12. Dawn pursues the Trojan prince Tithonos 13. Egyptian relief of Maat 14. Pandora born from the Earth 15. The Cretan princess Ariadn&amp;ecirc and Retribution 16. A naked plowman 17. A winged North Wind (Boreas) rapes Oreithyia&amp;#160 18. A satyr presents a tripod with handles to Dionysos 19. The theater and reconstructed columns of the Temple of Apollo at Delphi 20. The Lapith Kaineus being destroyed by a centaur 21. A centaur tries to carry off Hippodameia 22. The Gorgons pursue Perseus 23. Zeus parts Athena and Ares Genealogical Charts 1. The primordial gods 2. The children of Earth and Sky 3. The off spring of Earth and the blood of Sky and the birth of Aphrodit&amp;ecirc 4. The descendants of Night (Nyx) and Strife (Eris) 5. The descendants Earth and Sea 6. The descendants of Phorkys and Keto 7. Other descendants of Phorkys and Keto 8. The children of Okeanos and Tethys 9. The descen</t>
  </si>
  <si>
    <t>Hesiod: Barry B. Powell is Halls-Bascom Professor of Classics Emeritus at the University of Wisconsin-Madison. He is the author of Homer and the Origin of the Greek Alphabet Classical Myth Writing: Theory and History of the Technology of Civilization and many other books.</t>
  </si>
  <si>
    <t>Through Vegetal Being</t>
  </si>
  <si>
    <t>Two Philosophical Perspectives</t>
  </si>
  <si>
    <t>Irigaray, Luce / Marder, Michael</t>
  </si>
  <si>
    <t>Critical Life Studies</t>
  </si>
  <si>
    <t xml:space="preserve"> LCO011000 LITERARY COLLECTIONS / Letters; NAT026000 NATURE / Plants / General; PHI027000 PHILOSOPHY / Movements / Deconstruction; SCI011000 SCIENCE / Life Sciences / Botany; SOC010000 SOCIAL SCIENCE / Feminism &amp; Feminist Theory</t>
  </si>
  <si>
    <t>Blossoming from a correspondence between Luce Irigaray and Michael Marder, Through Vegetal Being is an intense personal, philosophical, and political meditation on the significance of the vegetal for our lives, our ways of thinking, and our relations with human and nonhuman beings. The vegetal world has the potential to rescue our planet and our species and offers us a way to abandon past metaphysics without falling into nihilism. Luce Irigaray has argued in her philosophical work that living and coexisting are deficient unless we recognize sexuate difference as a crucial dimension of our existence. Michael Marder believes the same is true for vegetal difference.Irigaray and Marder consider how plants contribute to human development by sustaining our breathing, nourishing our senses, and keeping our bodies and minds alive. They note the importance of returning to ancient Greek tradition and engaging with Eastern teachings to revive a culture closer to nature. As a result, we can reestablish roots when we are displaced and recover the vital energy we need to improve our sensibility and relation to others. This generative discussion points toward a more universal way of becoming human that is embedded in the vegetal world.</t>
  </si>
  <si>
    <t>PrefaceLuce IrigarayPrologue1. Seeking Refuge in the Vegetal World2. A Culture Forgetful of Life3. Sharing Universal Breathing4. The Generative Potential of the Elements5. Living at the Rhythm of the Seasons6. A Recovery of the Amazing Diversity of Natural Presence7. Cultivating Our Sensory Perceptions8. Feeling Nostalgia for a Human Companion9. Risking to Go Back Among Humans10. Losing Oneself and Asking Nature for Help Again11. Encountering Another Human in the Woods12. Wondering How to Cultivate Our Living Energy13. Could Gestures and Words Substitute for the Elements?14. From Being Alone in Nature to Being Two in Love15. Becoming Humans16. Cultivating and Sharing Life Between AllEpilogueNotesMichael MarderPrologue1. Seeking Refuge in the Vegetal World2. A Culture Forgetful of Life3. Sharing Universal Breathing4. The Generative Potential of the Elements5. Living at the Rhythm of the Seasons6. A Recovery of the Amazing Diversity of Natural Presence7. Cultivating Our Sensory Perceptions8. Feeling Nostalgia for a Human Companion9. Risking to Go Back Among Humans10. Losing Oneself and Asking Nature for Help Again11. Encountering Another Human in the Woods12. Wondering How to Cultivate Our Living Energy13. Could Gestures and Words Substitute for the Elements?14. From Being Alone in Nature to Being Two in Love15. Becoming Humans16. Cultivating and Sharing Life Between AllEpilogueNotesIndex</t>
  </si>
  <si>
    <t>Claudia Baracchi, University of Milano-Bicocca:Luce Irigaray and Michael Marder surprise us with a moving foray into life in its barest, elemental traits. By tapping into the pulse and silent language shared by all animate beings, they unsettle received philosophical narratives and awaken modes of sensibility both subtle and expanded. The contact with the mystery of vegetal life renews the investigation into human becoming, its potentiality and cultivation.Daniel Innerarity, author of Governance in the New Global Disorder:Luce Irigaray and Michael Marder have written an admirable and singular book, where they recover two aspects of philosophy that have been otherwise forgotten. On the one hand, they return to a reflection on our condition as living beings, the context in which and thanks to which we exist. On the other hand, their method is an epistolary dialogue, a genre that has given us some of the most profound and least abstract insights along the history of philosophy.William Egginton, Andrew W. Mellon Professor in the Humanities at the Johns Hopkins University:Through Vegetal Being explores what the vegetal realm can offer to philosophy and the tradition of western metaphysics. The two voices in dialogue—legendary feminist thinker Luce Irigaray and acclaimed philosopher Michael Marder—engage the critique of metaphysics from a perspective that is largely without precedent, thus cross pollinating between such intellectual fields as continental philosophy, environmentalism, gardening, and botany.Elizabeth Grosz, Jean Fox O'Barr Women's Studies Professor at Duke University:Through Vegetal Being foregrounds the relations that plants enable between humans and other living things, continuing both Michael Marder's work on plant existence and Luce Irigaray's work on sexual difference and the forgetting of the world in the constitution of individual identity. This charming and beautifully written book is a two-person medita</t>
  </si>
  <si>
    <t>Luce Irigaray is director of research in philosophy at the Centre National de la Recherche Scientifique in Paris. She is the author of more than thirty books, the most recent of which are Sharing the World and In the Beginning, She Was.Michael Marder is IKERBASQUE Research Professor in the Department of Philosophy at the University of the Basque Country (UPV-EHU), Vitoria-Gasteiz, Spain. Among his books are Plant-Thinking: A Philosophy of Vegetal Life and The Philosopher's Plant: An Intellectual Herbarium.</t>
  </si>
  <si>
    <t>Keywords for Comics Studies</t>
  </si>
  <si>
    <t>Fawaz, Ramzi / Streeby, Shelley / Whaley, Deborah</t>
  </si>
  <si>
    <t>12</t>
  </si>
  <si>
    <t>Graphic Novel</t>
  </si>
  <si>
    <t xml:space="preserve"> LIT017000 LITERARY CRITICISM / Comics &amp; Graphic Novels; SOC052000 SOCIAL SCIENCE / Media Studies</t>
  </si>
  <si>
    <t>Introduces key terms, research traditions, debates, and histories, and offers a sense of the new frontiers emerging in the field of comics studiesAcross more than fifty original essays, Keywords for Comics Studies provides a rich, interdisciplinary vocabulary for comics and sequential art. The essays also identify new avenues of research into one of the most popular and diverse visual media of the twentieth and twenty-first centuries.Keywords for Comics Studies presents an array of inventive analyses of terms central to the study of comics and sequential art that are traditionally siloed in distinct lexicons: these include creative and aesthetic terms like Ink, Creator, Border, and Panel conceptual terms such as Trans*, Disability, Universe, and Fantasy genre terms like Zine, Pornography, Superhero, and Manga and canonical terms like X-Men, Archie, Watchmen, and Love and Rockets.This volume ties each specific comic studies keyword to the larger context of the term within the humanities. Essays demonstrate how scholars, cultural critics, and comics artists from a range of fields take up sequential art as both an object of analysis and a medium for developing new theories about embodiment, identity, literacy, audience reception, genre, cultural politics, and more. Keywords for Comics Studies revivifies the fantasy and magic of reading comics in its kaleidoscopic view of the field’s most compelling and imaginative ideas.</t>
  </si>
  <si>
    <t>In this latest entry of the sublime Keywords series from NYU Press, Fawaz, Streeby, and Whaley demonstrate, once again, why they are three of the top scholars working in the Humanities today. This volume is a well-curated, intellectually nimble, collection of wonderfully constructed interdisciplinary entries from a compelling spectrum of creators, educators and theorists. This delightfully accessible book belongs in the collection of anyone truly serious about researching the medium of comics and its associated cultures.Keywords for Comics Studies is the book this field needs right now, featuring its heavy hitters explaining—as well as debating—the complex and conceptual underpinnings of comics today. Savvy, fresh, inclusive, and often brilliant, it’s an essential text.</t>
  </si>
  <si>
    <t>FawazRamzi: Ramzi Fawaz is Associate Professor of English at the University of Wisconsin, Madison. He is the author of The New Mutants: Superheroes and the Radical Imagination of American Comics (2016).WhaleyDeborah: Deborah Elizabeth Whaley is an artist, curator, writer, and Professor of American Studies and African American Studies at the University of Iowa. She is the author of two books and numerous articles, book chapters, and poetry. Her most recent book is Black Women in Sequence: Re-inking Comics, Graphic Novels, and Anime.StreebyShelley: Shelley Streeby is Professor in the Departments of Ethnic Studies and Literature at the University of California, San Diego, and author of Imagining the Future of Climate Change: World-Making through Science Fiction and Activism.Ramzi Fawaz is Associate Professor of English at the University of Wisconsin, Madison. He is the author of The New Mutants: Superheroes and the Radical Imagination of American Comics (2016).Deborah Elizabeth Whaley is an artist, curator, writer, and Professor of American Studies and African American Studies at the University of Iowa. She is the author of two books and numerous articles, book chapters, and poetry. Her most recent book is Black Women in Sequence: Re-inking Comics, Graphic Novels, and Anime.Shelley Streeby is Professor in the Departments of Ethnic Studies and Literature at the University of California, San Diego, and author of Imagining the Future of Climate Change: World-Making through Science Fiction and Activism.</t>
  </si>
  <si>
    <t>The Translator of Desires</t>
  </si>
  <si>
    <t>Poems</t>
  </si>
  <si>
    <t>Ibn 'Arabi, Muhyiddin</t>
  </si>
  <si>
    <t>The Lockert Library of Poetry in Translation</t>
  </si>
  <si>
    <t>150</t>
  </si>
  <si>
    <t xml:space="preserve"> LCO012000 LITERARY COLLECTIONS / Middle Eastern; POE013000 POETRY / Middle Eastern; POE023020 POETRY / Subjects &amp; Themes / Love &amp; Erotica</t>
  </si>
  <si>
    <t>A masterpiece of Arabic love poetry in a new and complete English translationThe Translator of Desires, a collection of sixty-one love poems, is the lyric masterwork of Muhyiddin Ibn ‘Arabi (1165–1240 CE), one of the most influential writers of classical Arabic and Islamic civilization. In this authoritative volume, Michael Sells presents the first complete English translation of this work in more than a century, complete with an introduction, commentary, and a new facing-page critical text of the original Arabic. While grounded in an expert command of the Arabic, this verse translation renders the poems into a natural, contemporary English that captures the stunning beauty and power of Ibn ‘Arabi’s poems in such lines as “A veiled gazelle’s / an amazing sight, / her henna hinting, / eyelids squinting // A pasture between / breastbone and spine / Marvel, a garden / among the flames!”The introduction puts the poems in the context of the Arabic love poetry tradition, Ibn ‘Arabi’s life and times, his mystical thought, and his “romance” with Nizam, the young woman whom he presents as the inspiration for the volume—a relationship that has long fascinated readers. Other features, following the main text, include detailed notes and commentaries on each poem, translations of Ibn ‘Arabi’s important prefaces to the poems, a discussion of the sources used for the Arabic text, and a glossary.Bringing The Translator of Desires to life for contemporary English readers as never before, this promises to be the definitive volume of these fascinating and compelling poems for years to come.</t>
  </si>
  <si>
    <t>“Accurate yet not overawed by the Arabic texts, this authoritative translation renders Ibn 'Arabi’s Translator of Desires into a nuanced, flexible, and accessible modern idiom that enables English readers to enjoy the delights of these poetic gems.”—James E. Montgomery, University of Cambridge</t>
  </si>
  <si>
    <t>Michael Sells is the Barrows Professor Emeritus of the History and Literature of Islam and professor emeritus of comparative literature at the University of Chicago. He is the author of many translations and scholarly studies of classical Arabic poetry.</t>
  </si>
  <si>
    <t>Viral Modernism</t>
  </si>
  <si>
    <t>The Influenza Pandemic and Interwar Literature</t>
  </si>
  <si>
    <t>Outka, Elizabeth</t>
  </si>
  <si>
    <t>Modernist Latitudes</t>
  </si>
  <si>
    <t xml:space="preserve"> LIT004020 LITERARY CRITICISM / American / General; LIT004120 LITERARY CRITICISM / European / English, Irish, Scottish, Welsh; LIT024050 LITERARY CRITICISM / Modern / 20th Century </t>
  </si>
  <si>
    <t>Viral Modernism reveals the literary and cultural impact of one of the deadliest plagues in history, the influenza pandemic of 1918–1919, bringing to light how it shaped canonical works of fiction and poetry. Elizabeth Outka shows how and why the contours of modernism shift when we account for the pandemic’s hidden but widespread presence.</t>
  </si>
  <si>
    <t>Acknowledgments1. Introducing the PandemicPart I. Pandemic Realism: Making an Atmosphere Visible2. Untangling War and Plague: Willa Cather and Katherine Anne Porter3. Domestic Pandemic: Thomas Wolfe and William MaxwellPart II. Pandemic Modernism4. On Seeing Illness: Virginia Woolf’s Mrs. Dalloway5. A Wasteland of Influenza: T. S. Eliot’s The Waste Land6. Apocalyptic Pandemic: W. B. Yeats’s “The Second Coming”Part III. Pandemic Cultures7. Spiritualism, Zombies, and the Return of the DeadCoda: The Structure of Illness, the Shape of LossNotesBibliographyIndex</t>
  </si>
  <si>
    <t>Celia Marshik, author of At the Mercy of Their Clothes: Modernism, the Middlebrow, and British Garment Culture:Viral Modernism navigates deftly between history and literature and presents transformative readings of some of the most canonical high modernist works. Along the way, Elizabeth Outka offers a moving and harrowing account of the challenges the influenza pandemic posed to those who lived through it. Readers will talk about this book with friends and family, and the field will never be able to ignore the pandemic again. An extraordinary achievement.Stephen Kern, author of The Culture of Time and Space, 1880-1918:Viral Modernism is an elegantly written, penetrating study of how the influenza pandemic of 1918–1919 shaped modernist literature and society, most notably in Clarissa’s illnesses in Mrs. Dalloway the burning thirst and drowning in The Waste Land and the influence of Yeats’s stricken, pregnant wife as he wrote “The Second Coming.”Priscilla Wald, author of Contagious: Cultures, Carriers, and the Outbreak Narrative:How and why, asks Elizabeth Outka, have we missed “the viral tragedy within iconic modernist texts”? And what do we learn when we listen for it? Viral Modernism resuscitates the buried stories of the 1918–1919 influenza pandemic in relation to modernist literary form.  The voices that surface through the exquisite readings of this well-researched, well-argued study offer insight not only into the tragic experience of this devastating disease but also into how those affected use literary and cultural forms to make sense of that experience, hence into the nature of storytelling itself.Sarah Cole, author of Inventing Tomorrow: H. G. Wells and the Twentieth Century:Elizabeth Outka answers a question that has hardly been asked, let alone answered: where is the flu in modernism? It is one of those books whose importance is written into its DNA. Adjusting our e</t>
  </si>
  <si>
    <t>Elizabeth Outka is associate professor of English at the University of Richmond. She is the author of Consuming Traditions: Modernity, Modernism, and the Commodified Authentic (2009).</t>
  </si>
  <si>
    <t>European Literature and the Latin Middle Ages</t>
  </si>
  <si>
    <t>Curtius, Ernst Robert</t>
  </si>
  <si>
    <t>Bollingen Series (General)</t>
  </si>
  <si>
    <t>180</t>
  </si>
  <si>
    <t>Romance Literature</t>
  </si>
  <si>
    <t>Romance Literature, general</t>
  </si>
  <si>
    <t xml:space="preserve"> LIT004130 LITERARY CRITICISM / European / General; LIT004190 LITERARY CRITICISM / Ancient &amp; Classical; LIT011000 LITERARY CRITICISM / Medieval</t>
  </si>
  <si>
    <t>Published just after the Second World War, European Literature and the Latin Middle Ages is a sweeping exploration of the remarkable continuity of European literature across time and place, from the classical era up to the early nineteenth century, and from the Italian peninsula to the British Isles. In what T. S. Eliot called a  magnificent  book, Ernst Robert Curtius establishes medieval Latin literature as the vital transition between the literature of antiquity and the vernacular literatures of later centuries. The result is nothing less than a masterful synthesis of European literature from Homer to Goethe.  European Literature and the Latin Middle Ages is a monumental work of literary scholarship. In a new introduction, Colin Burrow provides critical insights into Curtius's life and ideas and highlights the distinctive importance of this wonderful book.</t>
  </si>
  <si>
    <t>Frontmatter, pg. iCONTENTS, pg. vIntroduction to the 2013 edition, pg. xiTRANSLATOR’S NOTE, pg. xxiNOTE OF ACKNOWLEDGMENT, pg. xxiiAUTHOR’S FOREWORD TO THE ENGLISH TRANSLATION, pg. xxiiiGUIDING PRINCIPLES, pg. xxviii1. European Literature, pg. 12. The Latin Middle Ages, pg. 173. Literature and Education, pg. 364. Rhetoric, pg. 625. Topics, pg. 796. The Goddess Natura, pg. 1067. Metaphorics, pg. 1288. Poetry and Rhetoric, pg. 1459. Heroes and Rulers, pg. 16710. The Ideal Landscape, pg. 18311. Poetry and Philosophy, pg. 20312. Poetry and Theology, pg. 21413. The Muses, pg. 22814. Classicism, pg. 24715. Mannerism, pg. 27316. The Book as Symbol, pg. 30217. Dante, pg. 34818. Epilogue, pg. 380EXCURSUSES, pg. 403APPENDIX. The Medieval Bases of Western Thought, &lt;span</t>
  </si>
  <si>
    <t xml:space="preserve"> This is, I think, the finest work of literary scholarship in my time, by the great German philologist Ernst Robert Curtius. It is an extraordinary study of the continuity of European literature, from Homer and the other Greeks, on through Virgil and the great Latin writers, to a culmination in Dante, and moving beyond to a consideration of a long tradition that concludes with Goethe. . . . It is from Curtius that I have learned--and others go on learning--what literature is, and why I myself would call it a way of life and a way of thought. --Harold Bloom, FiveBooks We have in [this work] a vast store of significant learning, and many new and important insights into the humane literary heritage and its precarious transmission. --Francis Fergusson, The Hudson Review Curtius's book, despite its age, remains vital for anyone interested in the fate of the classics in Western Europe. European Literature and the Latin Middle Ages is at once a great resource and a model of how to think about literature and tradition. It is wonderful to have it readily available again. --Anthony Grafton, Princeton University A balanced introduction to Curtius studies, putting this masterpiece in context as the work of a German academic 'mandarin' whom family history, character, and intellectual training made an advocate for an elite European cultural cosmopolitanism. --Sixteenth Century Journal This is the sort of book which takes much of a man's lifetime to produce and which can be read again and again with profit and pleasure. In effect it is an analysis of medieval Latin literature as a major stage in the transition from the Graeco-Roman classics to the modern vernacular literatures. No forbidding catalogue of periods, authors, and works, but literary criticism and literary history by a thoughtful scholar at home in classical, medieval, and modern literature, this is a powerfully presented and richly informative</t>
  </si>
  <si>
    <t>Ernst Robert Curtius held the chair of romance literature and language at Bonn University from 1929 until his retirement in 1951. Colin Burrow is a fellow of All Souls College, University of Oxford. He is the author of Epic Romance: Homer to Milton.</t>
  </si>
  <si>
    <t>The Marvels of the World</t>
  </si>
  <si>
    <t>An Anthology of Nature Writing Before 1700</t>
  </si>
  <si>
    <t>Bushnell, Rebecca</t>
  </si>
  <si>
    <t>Penn Studies in Landscape Architecture</t>
  </si>
  <si>
    <t>University of Pennsylvania Press</t>
  </si>
  <si>
    <t xml:space="preserve"> LCO008000 LITERARY COLLECTIONS / European / General; LIT019000 LITERARY CRITICISM / Renaissance</t>
  </si>
  <si>
    <t>With its peerless selection of ninety-eight original sources dating from antiquity to the dawn of the Enlightenment and concerned with the natural world and humankind's place within it, The Marvels of the World offers a corrective to the still-prevalent tendency to dismiss premodern attitudes toward nature as simple or univocal.</t>
  </si>
  <si>
    <t>ContentsAcknowledgmentsIntroductionPart 1. Natural Philosophy and Natural KnowledgeHebrew Bible, Genesis 1Aristotle, PhysicsLucretius, De rerum natura, or On the Nature of ThingsPliny the Elder, Naturalis historia, or Natural History, On the Nature of the EarthAvicenna, The Canon of Medicine, On the ElementsHildegard of Bingen, Causae et curae, or Causes and CuresAlain de Lille, De planctu naturae, or The Complaint of NatureRoger Bacon, Opus majus, or Greater WorkSaint Thomas Aquinas, Quaestiones disputatae de potentia dei, or Disputed Questions on the Power of GodPseudo-Albertus Magnus, The Book of the Secrets of Albertus MagnusGiambattista della Porta, Magia naturalis, or Natural MagicGuillaume du Bartas, La sepmaine ou creation du monde, or Divine Weeks and Works, On the Seventh DayHugh Platt, Floraes ParadiseFrancis Bacon, Novum organum, or New Organon, and New AtlantisHannah Wolley, The Ladies DirectoryMargaret Cavendish, The Blazing WorldThomas Sprat, History of the Royal SocietySor Juana In&amp;eacutes de la Cruz,  First Dream Part 2. PlantsTheophrastus, De causis plantarum, or  On the Causes of PlantsAristotle, De anima, or Of the SoulDioscorides, De materia medica, or HerbalPliny the Elder, Naturalis historia, or Natural History, On FlowersPseudo-Apuleius, The Old English HerbariumGeoffrey Chaucer, The Legend of Good WomenPierre de Ronsard,  Ode to Cassandra Leonhart Fuchs, De historia stirpium, or On the History of PlantsWilliam Turner, A New HerbalJohn Gerard, The Herbal or General History of PlantsGuillaume Du Bartas, &lt;i</t>
  </si>
  <si>
    <t>Rebecca Bushnell is the School of Arts and Sciences Board of Overseers Emerita Professor of English at the University of Pennsylvania and author of Green Desire: Imagining Early Modern English Gardens among other books.</t>
  </si>
  <si>
    <t>William Langland's Piers Plowman</t>
  </si>
  <si>
    <t>The C Version</t>
  </si>
  <si>
    <t>The Middle Ages Series</t>
  </si>
  <si>
    <t xml:space="preserve"> POE008000 POETRY / Ancient &amp; Classical</t>
  </si>
  <si>
    <t>William Langland's Piers Plowman is one of the major poetic monuments of medieval England and of world literature. Probably composed between 1372 and 1389, the poem survives in three distinct versions. It is known to modern readers largely through the middle of the three, the so-called B-text. Now, George Economou's verse translation of the poet's third version makes available for the first time in modern English the final revision of a work that many have regarded as the greatest Christian poem in our language.Langland's remarkable powers of invention and his passionate involvement with the spiritual, social, and political crises of his time lay claim to our attention, and demand serious comparison with Dante's Divine Comedy. Economou's translation preserves the intensity of the poet's verse and the narrative energy of his alliterative long line, the immediacy of the original's story of the quest for salvation, and the individuality of its language and wordplay.</t>
  </si>
  <si>
    <t>PrefaceIntroductionSelected BibliographyProloguePassus IPassus IIPassus IIIPassus IVPassus VPassus VIPassus VIIPassus VIIIPassus IXPassus XPassus XIPassus XIIPassus XIIIPassus XIVPassus XVPassus XVIPassus XVIIPassus XVIIIPassus XIXPassus XXPassus XXIPassus XXIIExplanatory NotesAppendix: Table of Major Additions, Omissions, and Transpositions of Material in the C Version</t>
  </si>
  <si>
    <t xml:space="preserve"> A gifted poet has given us an astute, adroit, vigorous, inviting, eminently readable translation. . . . The challenging gamut of Langland's language . . . has here been rendered with blessed energy and precision. Economou has indeed Done-Best. &amp;mdashAllen Mandelbaum</t>
  </si>
  <si>
    <t>George Economou is Professor of English at the University of Oklahoma in Norman. He is the author of The Goddess Natura in Medieval Literature. Among his books of poetry are Landed Natures Ameriki: Book One and Selected Earlier Poems and harmonies and fits.</t>
  </si>
  <si>
    <t>Castaways</t>
  </si>
  <si>
    <t>The Narrative of Alvar Núñez Cabeza De Vaca</t>
  </si>
  <si>
    <t>Pupo-Walker, Enrique</t>
  </si>
  <si>
    <t>Latin American Literature and Culture</t>
  </si>
  <si>
    <t>10</t>
  </si>
  <si>
    <t xml:space="preserve"> HIS010000 HISTORY / Europe / General; HIS028000 HISTORY / Native American; HIS036000 HISTORY / United States / General</t>
  </si>
  <si>
    <t>Introducing Literary Theories</t>
  </si>
  <si>
    <t>A Guide and Glossary</t>
  </si>
  <si>
    <t>Wolfreys, Julian</t>
  </si>
  <si>
    <t>Edinburgh University Press</t>
  </si>
  <si>
    <t>Introducing Literary Theories is an ideal introduction for those coming to literary theory for the first time. It provides an accessible introduction to the major theoretical approaches in chapters covering: Bakhtinian Criticism, Structuralism, Feminist Theory, Marxist Literary Theories, Reader-Response Theories, Psychoanalytic Criticism, Deconstruction, Poststructuralism, New Historicism, Cultural Materialism, Postcolonial Theory, Gay Studies/ Queer Theories, Cultural Studies and Postmodernism.A table of contents arranged by theoretical method and a second arranged by key texts offer the reader alternative pathways through the volume and a general introduction, which traces the history and importance of literary theory, complete the introductory material.In each of the following chapters, the authors provide a clear presentation of the theory in question and notes towards a reading of a key text to help the student understand both the methodology and the practice of literary theory. The texts used for illustration include: In Memoriam A. H. H., Middlemarch, Mrs Dalloway, Paradise Lost, A Portrait of the Artist as a Young Man, Prospero's Books, The Swimming Pool Library and The Tempest. Every chapter ends with a set of questions for further consideration, an annotated bibliography and a supplementary bibliography while a glossary of critical terms completes the book.Derived and adapted from the successful foundation textbook, Literary Theories: A Reader and Guide, Introducing Literary Theories is a highly readable, self-contained and comprehensive guide that succeeds in making contemporary theory easily understandable.Each chapter provides:An overview of the theoryNotes towards readings of canonical literary textsQuestions for further considerationAn annotated bibliographyA supplementary bibliographyKey Features</t>
  </si>
  <si>
    <t>Handbook of Arthurian Romance</t>
  </si>
  <si>
    <t>King Arthur's Court in Medieval European Literature</t>
  </si>
  <si>
    <t>Tether, Leah / McFadyen, Johnny</t>
  </si>
  <si>
    <t>460</t>
  </si>
  <si>
    <t>Literary History</t>
  </si>
  <si>
    <t xml:space="preserve"> LIT000000 LITERARY CRITICISM / General; LIT004130 LITERARY CRITICISM / European / General; LIT004170 LITERARY CRITICISM / European / German; LIT011000 LITERARY CRITICISM / Medieval</t>
  </si>
  <si>
    <t>The renowned and illustrious tales of King Arthur, his knights and the Round Table pervade all European vernaculars, as well as the Latin tradition. Arthurian narrative material, which had originally been transmitted in oral culture, began to be inscribed regularly in the twelfth century, developing from (pseudo-)historical beginnings in the Latin chronicles of  historians  such as Geoffrey of Monmouth into masterful literary works like the romances of Chrètien de Troyes. Evidently a big hit, Arthur found himself being swiftly translated, adapted and integrated into the literary traditions of almost every European vernacular during the thirteenth and fourteenth centuries. This Handbook seeks to showcase the European character of Arthurian romance both past and present.By working across national philological boundaries, which in the past have tended to segregate the study of Arthurian romance according to language, as well as by exploring primary texts from different vernaculars and the Latin tradition in conjunction with recent theoretical concepts and approaches, this Handbook brings together a pioneering and more complete view of the specifically European context of Arthurian romance, and promotes the more connected study of Arthurian literature across the entirety of its European context.</t>
  </si>
  <si>
    <t xml:space="preserve"> Den Kanon kritisch zu erweitern und auch die Grenzen der Einzelphilologien aufzuweichen – einen Beitrag dazu kann das vorliegende Handbuch leisten. Ulrich Hoffmann in: Arbitrium 37.1 (2019), 28-31</t>
  </si>
  <si>
    <t>Leah Tether, University of Bristol, UK Johnny McFadyen, Oxford University Press, UK.</t>
  </si>
  <si>
    <t>Comics Studies</t>
  </si>
  <si>
    <t>A Guidebook</t>
  </si>
  <si>
    <t>Beaty, Bart / Hatfield, Charles</t>
  </si>
  <si>
    <t>Rutgers University Press</t>
  </si>
  <si>
    <t xml:space="preserve"> ART023000 ART / Popular Culture; CGN007000 COMICS &amp; GRAPHIC NOVELS / Nonfiction / General; LIT000000 LITERARY CRITICISM / General; LIT017000 LITERARY CRITICISM / Comics &amp; Graphic Novels; SOC022000 SOCIAL SCIENCE / Popular Culture; SOC052000 SOCIAL SCIENCE / Media Studies</t>
  </si>
  <si>
    <t>In the twenty-first century, the field of comics studies has exploded. Scholarship on graphic novels, comic books, comic strips, webcomics, manga, and all forms of comic art has grown at a dizzying pace, with new publications, institutions, and courses springing up everywhere. The field crosses disciplinary and cultural borders and brings together myriad traditions. Comics Studies: A Guidebook offers a rich but concise introduction to this multifaceted field, authored by leading experts in multiple disciplines. It opens diverse entryways to comics studies, including history, form, audiences, genre, and cultural, industrial, and economic contexts. An invaluable one-stop resource for veteran and new comics scholars alike, this guidebook represents the state of the art in contemporary comics scholarship.</t>
  </si>
  <si>
    <t>CoverTitle PageCopyright PageDedicationContentsIntroductionPart I. Histories1. Comic Strips2. Comic Books3. Underground and Alternative Comics4. European Traditions5. Manga6. The Graphic NovelPart II. Cultures7. Comics Industries8. Readers, Audiences, and Fans9. Children and Comics10. DifferencePart III. Forms11. Cartooning12. Design in Comics13. Words and Images&lt;div class='ch-level-1</t>
  </si>
  <si>
    <t xml:space="preserve"> With Comic Studies: A Guidebook, Charles Hatfield and Bart Beaty (both top of their game) bring together a dream team of top researchers to produce a foundational collection that is going to be a cornerstone for all future research in this field. Each essay is not only encyclopedic in its synthesis of existing research but expands our knowledge of comics history and our conceptual understanding of how comics operates as an industry, as a set of social practices, as a confluence of genres, as a readership, and as an array of formal practices. — Henry Jenkins, author of Comics and Stuff</t>
  </si>
  <si>
    <t>CHARLES HATFIELD is the author of Alternative Comicsand Hand of Fire, and curated the exhibition Comic Book Apocalypse: The Graphic World of Jack Kirby. He has chaired the International Comic Arts Forum and theMLA Forum on Comics and Graphic Narratives, and cofounded the Comics Studies Society.BART BEATY is the author, editor, and translator of more than twenty books in the field of comics studies, including Twelve Cent Archie and Comics versus Art.He is the general editor of the Critical Survey of Graphic Novelsand is the lead researcher on the What Were Comics? project.</t>
  </si>
  <si>
    <t>The Complete Old English Poems</t>
  </si>
  <si>
    <t xml:space="preserve"> LCO009000 LITERARY COLLECTIONS / English, Irish, Scottish, Welsh; POE022000 POETRY / Medieval</t>
  </si>
  <si>
    <t>From the riddling song of a bawdy onion that moves between kitchen and bedroom to the thrilling account of Beowulf's battle with a treasure-hoarding dragon, from the heart-rending lament of a lone castaway to the embodied speech of the cross upon which Christ was crucified, from the anxiety of Eve, who carries  a sumptuous secret in her hands / And a tempting truth hidden in her heart,  to the trust of Noah who builds  a sea-floater, a wave-walking / Ocean-home with rooms for all creatures,  the world of the Anglo-Saxon poets is a place of harshness, beauty, and wonder.Now for the first time, the entire Old English poetic corpus&amp;mdashincluding poems and fragments discovered only within the past fifty years&amp;mdashis rendered into modern strong-stress, alliterative verse in a masterful translation by Craig Williamson.Accompanied by an introduction by noted medievalist Tom Shippey on the literary scope and vision of these timeless poems and Williamson's own introductions to the individual works and his essay on translating Old English poetry, the texts transport us back to the medieval scriptorium or ancient mead-hall, to share a herdsman's recounting of the story of the world's creation or a people's sorrow at the death of a beloved king, to be present at the clash of battle or to puzzle over the sacred and profane answers to riddles posed over a thousand years ago. This is poetry as stunning in its vitality as it is true to its sources. Were Williamson's idiom not so modern, we might think that the Anglo-Saxon poets had taken up the lyre again and begun to sing once more.</t>
  </si>
  <si>
    <t>Introduction, by Tom ShippeyNote on the Texts, Titles, and Organization of the PoemsList of AbbreviationsOn Translating Old English PoetryThe Junius Manuscript&amp;mdashIntroduction&amp;mdashGenesis (A and B)&amp;mdashExodus&amp;mdashDaniel&amp;mdashChrist and SatanThe Vercelli Book&amp;mdashIntroduction&amp;mdashAndreas: Andrew in the Country of the Cannibals&amp;mdashThe Fates of the Apostles&amp;mdashSoul and Body I&amp;mdashHomiletic Fragment I: On Human Deceit&amp;mdashThe Dream of the Rood&amp;mdashElene: Helena's Discovery of the True CrossThe Exeter Book&amp;mdashIntroduction&amp;mdashChrist I: Advent Lyrics&amp;mdashChrist II: The Ascension&amp;mdashChrist III: Judgment&amp;mdashGuthlac A&amp;mdashGuthlac B&amp;mdashAzarias: The Suffering and Songs of the Three Youths&amp;mdashThe Phoenix&amp;mdashJuliana&amp;mdashThe Wanderer&amp;mdashThe Gifts of Men&amp;mdashPrecepts: A Father's Instruction&amp;mdashThe Seafarer&amp;mdashVainglory&amp;mdashWidsith&amp;mdashThe Fortunes of Men&amp;mdashMaxims I: Exeter Maxims (A, B, and C)&amp;mdashThe Order of the World&amp;mdashThe Rhyming Poem&amp;mdashPhysiologus I: The Panther&amp;mdashPhysiologus II: The Whale&amp;mdashPhysiologus III: Partridge or Phoenix&amp;mdashHomiletic Fragment III: God's Bright Welcome&amp;mdashSoul and Body II&amp;mdashDeor&amp;mdashWulf and Eadwacer&amp;mdashRiddles 1-57&amp;mdashThe Wife's Lament&amp;mdashJudgment Day I&amp;mdashResignation A: The Penitent's Prayer&amp;mdashResignation B: The Exile's Lament&amp;mdashThe Descent into Hell&amp;mdashAlmsgiving&amp;mdashPharaoh&amp;mdashThe Lord's Prayer I&amp;mdashHomiletic Fragment II: Turn Toward the Light&amp;mdashRiddles 28b and 58&amp;mdashThe Husband's Message&amp;mdashThe Ruin&amp;mdashRiddles 59-91Beowulf and Judith&amp;mdashIntroduction&amp;mdashBeowulf&amp;mdashJudithThe Metrical Psalms of the Paris Psalter and the Meters of B</t>
  </si>
  <si>
    <t xml:space="preserve"> Craig Williamson's ambitious undertaking&amp;mdashtranslating the entire corpus of Old English poetry, in all its variety, ambiguity, and alterity&amp;mdashsucceeds in providing both an unprecedented resource for scholars and a compelling point of entry into the Anglo-Saxon world for beginners. His introductory remarks to the collection as a whole and to each of the poems take us even further, into a subtle and timely manifesto for the value of the humanities and the work of 'hard listening' that can connect and engage people across profound differences. Like the audiences imagined by the Old English poems themselves, many readers now and in the future will be inspired by Williamson's learned, loving new articulation of old voices. &amp;mdashElaine Tuttle Hansen, author of Reading Wisdom in Old English Poetry It is cause for celebration to have at last a translation of the entire Old English poetic corpus, moreover a rendering that is discerning, nuanced, and poetically crafted. The earliest English verse has never been such a delight to read. &amp;mdashR. D. Fulk, author of An Introductory Grammar of Old English, with an Anthology of Readings Craig Williamson's monumental volume takes us 'across the bridge of language that lifts / Over the river of years,' as his dedicatory poem promises. A brilliant poet himself, his translations seamlessly weave together modern and Old English language patterns, and his learned, helpful introductions allow the sophistication and beauty of each poem to be grasped anew. The volume is a gift to generations of medievalists, poetry lovers, and seekers-out of elusive mysteries. &amp;mdashPeggy A. Knapp, Carnegie Mellon University These are modern renderings with bite and muscle, full of chewy sounds to delight any ear or voice, entering the mute reader's eye and resounding within: at times filling a raucous hall, at times gently whispering into an interior fold of woe, of memory. In these resonant space</t>
  </si>
  <si>
    <t>Craig Williamson, Swarthmore College Tom Shippey, Professor Emeritus of English at Saint Louis University.</t>
  </si>
  <si>
    <t>Indigenous Literatures from Micronesia</t>
  </si>
  <si>
    <t>Flores, Evelyn / Kihleng, Emelihter / Perez, Craig Santos</t>
  </si>
  <si>
    <t>The New Oceania Literary Series</t>
  </si>
  <si>
    <t>University of Hawaii Press</t>
  </si>
  <si>
    <t xml:space="preserve"> HIS053000 HISTORY / Oceania; LCO005000 LITERARY COLLECTIONS / Australian &amp; Oceanian</t>
  </si>
  <si>
    <t>For the first time, poetry, short stories, critical and creative essays, chants, and excerpts of plays by Indigenous Micronesian authors have been brought together to form a resounding—and distinctly Micronesian—voice. With over two thousand islands spread across almost three million square miles of the Pacific Ocean, Micronesia and its peoples have too often been rendered invisible and insignificant both in and out of academia. This long-awaited anthology of contemporary indigenous literature will reshape Micronesia’s historical and literary landscape.Presenting over seventy authors and one hundred pieces, Indigenous Literatures from Micronesia features nine of the thirteen basic language groups, including Palauan, Chamorro, Chuukese, I-Kiribati, Kosraean, Marshallese, Nauruan, Pohnpeian, and Yapese. The volume editors, from Micronesia themselves, have selected representative works from throughout the region—from Palau in the west, to Kiribati in the east, to the global diaspora. They have reached back for historically groundbreaking work and scouted the present for some of the most cited and provocative of published pieces and for the most promising new authors. Richly diverse, the stories of Micronesia’s resilient peoples are as vast as the sea and as deep as the Mariana Trench. Challenging centuries-old reductive representations, writers passionately explore seven complex themes: “Origins” explores creation, foundational, and ancestral stories “Resistance” responds to colonialism and militarism “Remembering” captures diverse memories and experiences “Identities” articulates the nuances of culture “Voyages” maps migration and diaspora “Family” delves into interpersonal and community relationships and “New Micronesia” gathers experimental, liminal, and cutting-edge voices.This anthology reflects a worldview unique to the islands of Micronesia, yet it also connects to broader issues facing Pacific Islanders and indigenous people</t>
  </si>
  <si>
    <t>Erin Suzuki, University of California, San Diego:A much-needed and timely collection. This volume not only provides a  comprehensive overview of the literature and art of a region that long  has been underrepresented, but gives voice to the beauty, diversity, and  power that has developed and strengthened these islands’ cultural  legacies through their dynamic interactions with both the region and the  world. This should be required reading, not just for Pacific literature  but all literature courses interested in the ways that local knowledges engage global currents.</t>
  </si>
  <si>
    <t>FloresEvelyn: Evelyn Flores is associate professor of literature at the University of Guam focusing on post/counter-colonial studies, Native and women’s studies, and Pacific Island literatures.KihlengEmelihter: Emelihter Kihleng is a poet and author of My Urohs. She completed her PhD in Va‘aomanū Pasifika, Pacific Studies at Victoria University of Wellington in Aotearoa New Zealand, and has held academic and other professional positions in Pohnpei, Guam, Hawai‘i, and New Zealand.Evelyn Flores (Editor)  Evelyn Flores is associate professor of literature at the University of Guam focusing on post/counter-colonial studies, Native and women’s studies, and Pacific Island literatures.Emelihter Kihleng (Editor)  Emelihter Kihleng is a poet and author of My Urohs. She completed her PhD in Va‘aomanū Pasifika, Pacific Studies at Victoria University of Wellington in Aotearoa New Zealand, and has held academic and other professional positions in Pohnpei, Guam, Hawai‘i, and New Zealand.</t>
  </si>
  <si>
    <t>Unreliable Narration and Trustworthiness</t>
  </si>
  <si>
    <t>Intermedial and Interdisciplinary Perspectives</t>
  </si>
  <si>
    <t>Nünning, Vera</t>
  </si>
  <si>
    <t>44</t>
  </si>
  <si>
    <t>Though the phenomenon known as  unreliable narration  or  narrative unreliability  has received a lot of attention during the last two decades, narratological research has mainly focused on its manifestations in narrative fiction, particularly in homodiegetic or first-person narration. Except for film, forms and functions of unreliable narration in other genres, media and disciplines have so far been relatively neglected. The present volume redresses the balance by directing scholarly attention to disciplines and domains that narratology has so far largely ignored. It aims at initiating an interdisciplinary approach to, and debate on, narrative unreliability, exploring unreliable narration in a broad range of literary genres, other media and non-fictional text-types, contexts and disciplines beyond literary studies. Crossing the boundaries between genres, media, and disciplines, the volume acknowledges that the question of whether or not to believe or trust a narrator transcends the field of literature: The issues of (un)reliability and (un)trustworthiness play a crucial role in many areas of human life as well as a wide spectrum of academic fields ranging from law to history, and from psychology to the study of culture.</t>
  </si>
  <si>
    <t>Vera Nünning, Universität Heidelberg, Germany.</t>
  </si>
  <si>
    <t>A Concordance to the &lt;i&gt;Divine Comedy&lt;/i&gt; of Dante Alighieri</t>
  </si>
  <si>
    <t>Wilkins, Ernest Hatch / De Vito, Anthony J. / Bergin, Thomas Goddard</t>
  </si>
  <si>
    <t>The Hard Facts of the Grimms' Fairy Tales</t>
  </si>
  <si>
    <t>Expanded Edition</t>
  </si>
  <si>
    <t>Tatar, Maria</t>
  </si>
  <si>
    <t>94</t>
  </si>
  <si>
    <t>Mythology and Folk Literature</t>
  </si>
  <si>
    <t xml:space="preserve"> LIT004170 LITERARY CRITICISM / European / German; LIT006000 LITERARY CRITICISM / Semiotics &amp; Theory; LIT022000 LITERARY CRITICISM / Fairy Tales, Folk Tales, Legends &amp; Mythology</t>
  </si>
  <si>
    <t>Murder, mutilation, cannibalism, infanticide, and incest: the darker side of classic fairy tales is the subject of this groundbreaking and intriguing study of Jacob and Wilhelm Grimm’s Nursery and Household Tales. This expanded edition includes a new preface and an appendix featuring translations of six tales with commentary by Maria Tatar. Throughout the book, Tatar draws on the disciplinary tools of psychoanalysis and folklore while also providing historical context to explore the harsher aspects of these stories, presenting new interpretations of tales that engage in a kind of cultural repetition compulsion. No other book so thoroughly challenges us to rethink the happily-ever-after of these classic stories.</t>
  </si>
  <si>
    <t>“For scholars, students, and general readers, Tatar’s book is a balanced, sensitive, and informative guide to the content and context of Grimms’ fairy tales.”—Merle Rubin, Christian Science Monitor“Tatar takes detours into literary history here and into comparative anthropology there. What results is at once intelligently eclectic and refreshingly commonsensical, a thoughtful ramble through the dark childhood woods that haunt our adult dreams.”—Carl Maves, San Francisco Chronicle“A clear, imaginative and fascinating illumination of the stories we thought we knew.”—Los Angeles Times Book Review“The Hard Facts of the Grimms’ Fairy Tales—related in language that is sharp, lively, and free of jargon—is delightful evidence that Grimm scholarship can give pleasure to the general reader.”—Janet Adam Smith, New York Review of Books</t>
  </si>
  <si>
    <t>Maria Tatar is the John L. Loeb Professor of Germanic Languages and Literatures at Harvard University. Her many books include Off with Their Heads! Fairy Tales and the Culture of Childhood and Lustmord: Sexual Murder in Weimar Germany (both Princeton).</t>
  </si>
  <si>
    <t>The Shape of Sex</t>
  </si>
  <si>
    <t>Nonbinary Gender from Genesis to the Renaissance</t>
  </si>
  <si>
    <t>DeVun, Leah</t>
  </si>
  <si>
    <t xml:space="preserve"> HIS037010 HISTORY / Medieval; LIT004160 LITERARY CRITICISM / LGBT; LIT004190 LITERARY CRITICISM / Ancient &amp; Classical; LIT011000 LITERARY CRITICISM / Medieval; REL105000 RELIGION / Sexuality &amp; Gender Studies</t>
  </si>
  <si>
    <t>The Shape of Sex is a pathbreaking history of nonbinary sex, focusing on ideas and individuals who allegedly combined or crossed sex or gender categories from 200–1400 C.E. Ranging widely across premodern European thought and culture, Leah DeVun reveals how and why efforts to define “the human” so often hinged on ideas about nonbinary sex.The Shape of Sex examines a host of thinkers—theologians, cartographers, natural philosophers, lawyers, poets, surgeons, and alchemists—who used ideas about nonbinary sex as conceptual tools to order their political, cultural, and natural worlds. DeVun reconstructs the cultural landscape navigated by individuals whose sex or gender did not fit the binary alongside debates about animality, sexuality, race, religion, and human nature. The Shape of Sex charts an embrace of nonbinary sex in early Christianity, its brutal erasure at the turn of the thirteenth century, and a new enthusiasm for nonbinary transformations at the dawn of the Renaissance. Along the way, DeVun explores beliefs that Adam and Jesus were nonbinary-sexed images of “monstrous races” in encyclopedias, maps, and illuminated manuscripts justifications for violence against purportedly nonbinary outsiders such as Jews and Muslims and the surgical “correction” of bodies that seemed to flout binary divisions.In a moment when questions about sex, gender, and identity have become incredibly urgent, The Shape of Sex casts new light on a complex and often contradictory past. It shows how premodern thinkers created a system of sex and embodiment that both anticipates and challenges modern beliefs about what it means to be male, female—and human.</t>
  </si>
  <si>
    <t>AcknowledgmentsList of IllustrationsIntroduction: Stories and Selves1. The Perfect Sexes of Paradise2. The Monstrous Races: Mapping the Borders of Sex3. The Hyena’s Unclean Sex: Beasts, Bestiaries, and Jewish Communities4. Sex and Order in Natural Philosophy and Law5. The Correction of Nature: Sex and the Science of Surgery6. The Jesus Hermaphrodite: Alchemy in the Late Middle Ages and Early RenaissanceConclusion: Tension and TensesNotesBibliographyIndex</t>
  </si>
  <si>
    <t>Ruth Evans, Dorothy McBride Orthwein Professor of English, Saint Louis University:The Shape of Sex is beautifully written, elegantly argued, and accessible to specialists and nonspecialists alike. Leah DeVun's use of case studies draws the reader in, and the book's sophisticated elaborations of the import of the material shows familiarity with gender theory today as well as in the past. I especially value DeVun's attention to the intersection of race and gender. This will be the major study of the topic for many years to come.Carolyn Dinshaw, author of How Soon Is Now? Medieval Texts, Amateur Readers, and the Queerness of Time:In this meticulous yet accessible study, DeVun details the long historical roots of Western European sexual categories and those bodies that exceed them. In a thrilling final chapter, DeVun turns from theological, legal, natural-philosophical, and medical ideas of binary containment to the fevered world of alchemical thought, where nonbinary beings were viewed as ‘miraculous and productive.’ This book reveals the world-creating power of nonbinary beings in imagery and writings from the distant past, urging us ‘to let the past intrude, to be attentive to its iterations, and to keep the future open.’Kathleen P. Long, author of Hermaphrodites in Renaissance Europe:Eloquent, erudite, and deftly argued, this book explores the rich history of theories and representations of nonbinary sex in medieval culture, revealing their resonances with and divergences from modern and postmodern theories of intersex and transgender. DeVun’s book is an absolutely vital source for anyone seeking to understand the long trajectory of the concepts of sex and gender. This is a work that challenges and transforms normative ideas about embodiment in order to offer more capacious possibilities for human experience.Katharine Park, author of Secrets of Women: Gender, Generation, and the Origins of Human Dissection:In this</t>
  </si>
  <si>
    <t>Leah DeVun is associate professor of history at Rutgers University. DeVun is the author of Prophecy, Alchemy, and the End of Time: John of Rupescissa in the Late Middle Ages (Columbia, 2009) and was coeditor of Trans*historicities (2018), an issue of TSQ: Transgender Studies Quarterly.</t>
  </si>
  <si>
    <t>An Aesthetic Education in the Era of Globalization</t>
  </si>
  <si>
    <t>Spivak, Gayatri Chakravorty</t>
  </si>
  <si>
    <t xml:space="preserve"> LCO010000 LITERARY COLLECTIONS / Essays; LIT000000 LITERARY CRITICISM / General; PHI001000 PHILOSOPHY / Aesthetics; SOC022000 SOCIAL SCIENCE / Popular Culture</t>
  </si>
  <si>
    <t>The world’s most renowned critical theorist—who defined the field of postcolonial studies—has radically reoriented her thinking. Finding the neat polarities of tradition and modernity, colonial and postcolonial, no longer sufficient, she argues that aesthetic education is the last available instrument for implementing global justice and democracy.</t>
  </si>
  <si>
    <t>CoverTitle PageCopyrightDedicationContentsPrefaceIntroductionChapter 1. The Burden of En glishChapter 2. Who Claims Alterity?Chapter 3. How to Read a “Culturally Different” BookChapter 4. The Double Bind Starts to Kick InChapter 5. Culture: Situating FeminismChapter 6. Teaching for the TimesChapter 7. Acting Bits/Identity TalkChapter 8. Supplementing MarxismChapter 9. What’s Left of Theory?Chapter 10. EchoChapter 11. Translation as CultureChapter 12. Translating into EnglishChapter 13. Nationalism and the Imagination&lt;div clas</t>
  </si>
  <si>
    <t>Gayatri Chakravorty Spivak’s latest collection of essays offers a timely reminder of what the real and powerful ends of education might be… [The essays] cover the breadth of an extraordinary intellectual career… The essays, for all their diversity, have the quality of a cumulative, long retrospection, a slow-burning consideration of what it means to teach, how faultily we do it and how we might do better by those who most want to learn and have least opportunity… It is, though, Spivak’s assertion, after Schiller, that an aesthetic education remains the strongest resource available for the cause of global justice and democracy. The homogenizing and pacifying effects of globalization, which Spivak so routinely lambasts, here, she argues, can never extend ‘to the sensory equipment of the experiencing being.’ And here she has never sounded more persuasive, identifying in arts education the evocation of a phenomenology at feeling and the engendering of critical thinking that are posited beyond the logic of capital.-- Shahidha Bari Times Higher EducationSpivak is one of the most creative and influential scholars of the humanities of the past four decades this volume shows the range and variety of her interests in topics ranging from Jacques Derrida, postcolonial studies, women in the Global South, migration in a global (arguably ‘planetary’) era, translation, and aesthetic education… She brings a profound knowledge of literary and cultural theory to her studies of ‘culture on the run, the vanishing present.’ Some of the essays here are classics, others will become so.-- K. Tölölyan Choice[A] rewarding series of meditations on the possibility of reading, learning, and teaching that would encourage the full flowering of cultural, sexual, and linguistic diversity and resist the homogenizing force of globalization… The gathered texts are a testament to a fundamental faith in the power of literature that is never less than inspiring.</t>
  </si>
  <si>
    <t>Handbook of the English Novel, 1830–1900</t>
  </si>
  <si>
    <t>Middeke, Martin / Pietrzak-Franger, Monika</t>
  </si>
  <si>
    <t xml:space="preserve"> LIT000000 LITERARY CRITICISM / General; LIT004120 LITERARY CRITICISM / European / English, Irish, Scottish, Welsh</t>
  </si>
  <si>
    <t>Part I of this handbook offers systematic essays, which deal with major historical, cultural and aesthetic contexts of the English novel (1830–1900). Part II leads through the work of more than 25 eminent Victorian novelists. Each chapter provides historical/biographical contextualisation, overview, close reading and analysis and encourages further research by looking upon the authors’ work from the perspectives of cultural and literary theory.</t>
  </si>
  <si>
    <t>Martin Middeke, University of Augsburg, Germany Monika Pietrzak-Franger, University of Vienna, Austria.</t>
  </si>
  <si>
    <t>The Princeton Sourcebook in Comparative Literature</t>
  </si>
  <si>
    <t>From the European Enlightenment to the Global Present</t>
  </si>
  <si>
    <t>Buthelezi, Mbongiseni / Damrosch, David / Melas, Natalie</t>
  </si>
  <si>
    <t>Translation/Transnation</t>
  </si>
  <si>
    <t>22</t>
  </si>
  <si>
    <t xml:space="preserve"> LIT012000 LITERARY CRITICISM / Reference</t>
  </si>
  <si>
    <t>Key essays on comparative literature from the eighteenth century to todayAs comparative literature reshapes itself in today's globalizing age, it is essential for students and teachers to look deeply into the discipline's history and its present possibilities. The Princeton Sourcebook in Comparative Literature is a wide-ranging anthology of classic essays and important recent statements on the mission and methods of comparative literary studies. This pioneering collection brings together thirty-two pieces, from foundational statements by Herder, Madame de Staël, and Nietzsche to work by a range of the most influential comparatists writing today, including Lawrence Venuti, Gayatri Chakravorty Spivak, and Franco Moretti. Gathered here are manifestos and counterarguments, essays in definition, and debates on method by scholars and critics from the United States, Europe, Asia, Africa, and Latin America, giving a unique overview of comparative study in the words of some of its most important practitioners. With selections extending from the beginning of comparative study through the years of intensive theoretical inquiry and on to contemporary discussions of the world's literatures, The Princeton Sourcebook in Comparative Literature helps readers navigate a rapidly evolving discipline in a dramatically changing world.</t>
  </si>
  <si>
    <t xml:space="preserve"> Combining classic essays with little-known pieces from across the centuries and around the world whose take on comparative literary study is especially pertinent to debates today, The Princeton Sourcebook in Comparative Literature will be an indispensable resource for debates about how to conceive of literary studies today and in the future, and a salutary reminder that for comparatists the questions posed by globalization have always been on the table. —Jonathan Culler, past president of the American Comparative Literature Association This is an excellent anthology of the main texts that define the field of comparative literature. These pieces show how the discipline has been organized in the past and where it is going in an age of increased globalization. The excellent introductions are concise, clear, and well written. This is a book that all students of comparative literature will want to read. —Jean-Michel Rabaté, University of Pennsylvania Rebuilt many times on the high seas, comparative literature is a Noah's ark of texts, methodologies, languages, communities, and aspirations. This collection captures the restless, experimental, self-critical spirit of what has never been a discipline or a field but a project, from its emergence in the breakdown of Enlightenment universalism to current debates about circulation, translation, and value. —Haun Saussy, Yale University No other book gathers essays forming the major lines of comparative literature study from the Enlightenment to the present. I have no doubt that it will benefit anyone who teaches introductory courses in comparative and world literature. It is easy to imagine an undergraduate or graduate course structured by this book, with several literary works read alongside each of its sections. And The Princeton Sourcebook in Comparative Literature is scrupulously well organized and edited, with concise, informative biographical introductions that reveal the kinds</t>
  </si>
  <si>
    <t>David Damrosch is professor of comparative literature at Harvard University and a past president of the American Comparative Literature Association. His books include How to Read World Literature and What Is World Literature? (Princeton). Natalie Melas is associate professor of comparative literature at Cornell University and the author of All the Difference in the World: Postcoloniality and the Ends of Comparison. Mbongiseni Buthelezi is a doctoral student in English and comparative literature at Columbia University.</t>
  </si>
  <si>
    <t>Handbook of the American Novel of the Nineteenth Century</t>
  </si>
  <si>
    <t>Gerhardt, Christine</t>
  </si>
  <si>
    <t>7</t>
  </si>
  <si>
    <t>This handbook offers students and researchers a compact introduction to the nineteenth-century American novel in the light of current debates, theoretical concepts, and critical methodologies. The volume turns to the nineteenth century as a formative era in American literary history, a time that saw both the rise of the novel as a genre, and the emergence of an independent, confident American culture. A broad range of concise essays by European and American scholars demonstrates how some of America‘s most well-known and influential novels responded to and participated in the radical transformations that characterized American culture between the early republic and the age of imperial expansion. Part I consists of 7 systematic essays on key historical and critical frameworks ― including debates aboutrace and citizenship, transnationalism, environmentalism and print culture, as well as sentimentalism, romance and the gothic, realism and naturalism. Part II provides 22 essays on individual novels, each combining an introduction to relevant cultural contexts with a fresh close reading and the discussion of critical perspectives shaped by literary and cultural theory.</t>
  </si>
  <si>
    <t xml:space="preserve"> Es ist offensichtlich, daß mit dem Projekt der Handbooks of English and American Studies bei einem weiteren Ausbau ein solides und aktuelles Informationsmittel vorrangig für Anglistik und Amerikanistik vorliegt, das Standardwerkcharakter besitzen wird. Till Kinzel in: IFB 4 (2018), http://informationsmittel-fuer-bibliotheken.de/showfile.php?id=9323</t>
  </si>
  <si>
    <t>Christine Gerhardt, University of Bamberg, Germany.</t>
  </si>
  <si>
    <t>Biography in Theory</t>
  </si>
  <si>
    <t>Key Texts with Commentaries</t>
  </si>
  <si>
    <t>Hemecker, Wilhelm / Saunders, Edward</t>
  </si>
  <si>
    <t>De Gruyter Textbook</t>
  </si>
  <si>
    <t>4840</t>
  </si>
  <si>
    <t xml:space="preserve"> HIS035000 HISTORY / Study &amp; Teaching; LIT000000 LITERARY CRITICISM / General; LIT006000 LITERARY CRITICISM / Semiotics &amp; Theory; SOC000000 SOCIAL SCIENCE / General</t>
  </si>
  <si>
    <t>This textbook is an anthology of significant theoretical discussions of biography as a genre and as a literary-historical practice. Covering the 18th to the 21st centuries, the reader includes programmatic texts by authors such as Herder, Carlyle, Dilthey, Proust, Freud, Kracauer, Woolf and Bourdieu. Each text is accompanied by a commentary placing its contribution in critical context. Ideal for use in undergraduate seminars, this reader may also be of interest for academic researchers in the areas of literary studies and history aiming to get an overview of historical questions in biographical theory. This revised and updated English language edition also includes new translations of texts by J. G. Herder and Stefan Zweig, as well as an introductory discussion on the possibility of a ´theory of biography`. Note: Due to copyright reasons, the chapter  Sade, Fourier, Loyola [Extract] (1971)  (pp. 175&amp;#8211177) by Roland Barthes could not be included in the ebook.</t>
  </si>
  <si>
    <t>„Sehr gute Auswahl klassischer Texte zur Biographik. Prof. Dr. Constantin Goschler, Ruhr-Universität Bochum</t>
  </si>
  <si>
    <t>Wilhelm W. Hemecker and Edward Saunders, Ludwig Boltzmann Institute for the History and Theory of Biography, Vienna, Austria.</t>
  </si>
  <si>
    <t>Classical Arabic Literature</t>
  </si>
  <si>
    <t>A Library of Arabic Literature Anthology</t>
  </si>
  <si>
    <t>Gelder, Geert Jan van</t>
  </si>
  <si>
    <t>Library of Arabic Literature</t>
  </si>
  <si>
    <t xml:space="preserve"> FOR002000 FOREIGN LANGUAGE STUDY / Arabic; LCO012000 LITERARY COLLECTIONS / Middle Eastern</t>
  </si>
  <si>
    <t>A major translation achievement, this anthology presents a rich assortment of classical Arabic poems and literary prose, from pre-Islamic times until the 18th century, with short introductions to guide non-specialist students and informative endnotes and bibliography for advanced scholars. Both entertaining and informative, Classical Arabic Literature ranges from the early Bedouin poems with their evocation of desert life to refined urban lyrical verse, from tender love poetry to sonorous eulogy and vicious lampoon, and from the heights of mystical rapture to the frivolity of comic verse. Prose selections include anecdotes, entertaining or edifying tales and parables, a fairy-tale, a bawdy story, samples of literary criticism, and much more.With this anthology, distinguished Arabist Geert Jan van Gelder brings together well-known texts as well as less familiar pieces new even to scholars. Classical Arabic Literature reveals the rich variety of pre-modern Arabic social and cultural life, where secular texts flourished alongside religious ones. This masterful anthology introduces this vibrant literary heritage&amp;#8212including pieces translated into English for the first time&amp;#8212to a wide spectrum of new readers.</t>
  </si>
  <si>
    <t>By and large, this volume, and indeed the entire series, promises to be an invaluable mine of knowledge for scholars and general readers who need an introduction to the universal appeal and validity of the enlightening and enlightened literary heritage of the Arabic-Islamic intellectual tradition.Promises to be an invaluable mine of knowledge for scholars and general readers who need an introduction to the universal appeal and validity of the enlightening and enlightened literary heritage of the Arabic-Islamic intellectual tradition.Van Gelder succeeds in maintaining a high standard for literary translation This anthology is remarkable in its attention to the intricate patterns of meter and rhyme in Arabic poetry and in its combination of familiar and unfamiliar texts. Highly recommended.The translations of this volume are a marvel, and often a tour de forceprecise, highly readable and evocative, with the benefit of well-honed use of iambic and other rhythmic devices. Though Van Gelder reminds us that he is not a native English speaker, his English strikes me as no less superlative than, say, Nabokovs mastery of the languageThe perfect collection to launch the Library of Arabic Literatureof interest to the scholar, the student, and the general reader. Its coverage is excellent, both in terms of historical sweep and generic variety.Van Gelder's translations are pleasant and clear, which is no small feat, especially with poetry... A work that will be enjoyed by many scholars and lay readers.Ranges over more than seven centuries, and flows with surprises and delights, aching love poems and weird, cruel fables, and Thomas Browneian reflections on the nature of Flies, or the relations between mystics and elephants, all beguilingly rendered and scrupulously commented.</t>
  </si>
  <si>
    <t>GelderGeert Jan van: Geert Jan van Gelder was Laudian Professor of Arabic at the University of Oxford from 1998 to 2012. He is the author of several books on classical Arabic literature, including Beyond the Line: Classical Arabic Literary Critics on the Coherence and Unity of the Poem and Of Dishes and Discourse: Classical Arabic Literary Representations of Food.</t>
  </si>
  <si>
    <t>The Columbia Anthology of Modern Chinese Drama</t>
  </si>
  <si>
    <t>Chen, Xiaomei</t>
  </si>
  <si>
    <t>Weatherhead Books on Asia</t>
  </si>
  <si>
    <t xml:space="preserve"> DRA005000 DRAMA / Asian / General; LIT008010 LITERARY CRITICISM / Asian / Chinese</t>
  </si>
  <si>
    <t>This condensed anthology reproduces close to a dozen plays from Xiaomei Chen’s well-received original collection, along with her critical introduction to the historical, cultural, and aesthetic evolution of twentieth-century Chinese spoken drama.</t>
  </si>
  <si>
    <t>AcknowledgmentsIntroduction1. Hu Shi, The Main Event in Life (1919), translated by Edward M. Gunn2. Hong Shen, Yama Zhao (1922), translated by Carolyn T. Brown3. Tian Han, The Night the Tiger Was Caught (1922-1923), translated by Jonathan S. Noble4. Ouyang Yuqian, After Returning Home (1922), translated by Jonathan S. Noble5. Ding Xilin, A Wasp (1923), translated by John B. Weinstein and Carsey Yee6. Ding Xilin, Oppression (1925), translated by John B. Weinstein and Carsey Yee7. Bai Wei, Breaking Out of Ghost Pagoda (1928), translated by Paul B. Foster8. Cao Yu, Thunderstorm (1934), translated by Wang Tso-liang and A. C. Barnes, revised translation by Charles Qianzhi Wu, with a translation of prologue and epilogue9. Li Jianwu, It's Only Spring (1934), translated by Tony Hyder10. Xia Yan, Under Shanghai Eaves (1937), translated by George Hayden11. Wu Zuguang, Return on a Snowy Night (1942), translated by Thomas Moran12. Lao She, Teahouse (1958), translated by Ying Ruocheng, revised by Claire Conceison13. Tian Han, Guan Hanqing (1958), retranslated by Amy Dooling14. Chen Yun, The Young Generation (1965), translated by Constantine Tung and Kevin A. O'Connor15. Weng Ouhong and A Jia, revised by the China Peking Opera Troupe, The Red Lantern (1970), translated by Brenda Austin and John B. Weinstein16. Gao Xingjian, The Bus Stop (1983), translated by Shiao-Ling Yu17. Li Longyun, Wilderness and Man (1988), translated by Bai Di and Nick Kaldis18. Yang Limin, Geologists (1995), translated by Timothy C. Wong19. Huang Jisu, Zhang Guangtian, and Shen Lin, Che Guevara (2000), translated by Jonathan S. Noble20. Stan Lai (Lai Sheng-chuan), in collaboration with the cast, Secret Love in Peach Blossom Land (1986), translated by Stan Lai21. Anthony Chan, Metamorphosis Under the Star (1986), translated by Grace Liu and Julia Wan22. Joanna Chan, Crown Ourselves with Roses (1988), written and tra</t>
  </si>
  <si>
    <t>Kevin J. Wetmore, Jr.:Chen's volume contributes significantly to the available huaju texts in English, and will meet needs in multiple disciplines.Faye Chunfang Fei:a rich, insightful, and thought-provoking perspectiveMary Mazzilli:it brings any Western readers closer to the fascinating and rich world of modern Chinese theatre.Siyuan Liu:The Columbia Anthology of Modern Chinese Drama's excellent selection, colloquial and stage-friendly translations, and illuminating introduction undoubtedly make the volume the authoritative choice in teaching and reading modern Chinese drama for the foreseeable future.</t>
  </si>
  <si>
    <t>Xiaomei Chen is professor of Chinese and comparative literature at the University of California at Davis. She is the author of Occidentalism: A Theory of Counter-Discourse in Post-Mao China and Acting the Right Part: Political Theater and Popular Culture in Contemporary China editor of Reading the Right Text: An Anthology of Contemporary Chinese Drama and coeditor of East of West: Cross-cultural Performance and the Staging of Difference.</t>
  </si>
  <si>
    <t>The Melodramatic Imagination</t>
  </si>
  <si>
    <t>Balzac, Henry James, Melodrama, and the Mode of Excess</t>
  </si>
  <si>
    <t>Brooks, Peter</t>
  </si>
  <si>
    <t xml:space="preserve"> LIT025000 LITERARY CRITICISM / Subjects &amp; Themes / General </t>
  </si>
  <si>
    <t>Examines the mode of heightened dramatization inextricably bound up with the modern novel's effort to signify in an attempt to define and sharpen the term 'melodramatic' as it applies to the classic French melodrama as it came to be established after the Revolution in the 19th century.</t>
  </si>
  <si>
    <t>Comparing the Literatures</t>
  </si>
  <si>
    <t>Literary Studies in a Global Age</t>
  </si>
  <si>
    <t>Damrosch, David</t>
  </si>
  <si>
    <t xml:space="preserve"> LIT006000 LITERARY CRITICISM / Semiotics &amp; Theory; LIT020000 LITERARY CRITICISM / Comparative Literature; LIT025000 LITERARY CRITICISM / Subjects &amp; Themes / General </t>
  </si>
  <si>
    <t>From a leading figure in comparative literature, a major new survey of the field that points the way forward for a discipline undergoing rapid changesLiterary studies are being transformed today by the expansive and disruptive forces of globalization. More works than ever circulate worldwide in English and in translation, and even national traditions are increasingly seen in transnational terms. To encompass this expanding literary universe, scholars and teachers need to expand their linguistic and cultural resources, rethink their methods and training, and reconceive the place of literature and criticism in the world. In Comparing the Literatures, David Damrosch integrates comparative, postcolonial, and world-literary perspectives to offer a comprehensive overview of comparative studies and its prospects in a time of great upheaval and great opportunity.Comparing the Literatures looks both at institutional forces and at key episodes in the life and work of comparatists who have struggled to define and redefine the terms of literary analysis over the past two centuries, from Johann Gottfried Herder and Germaine de Staël to Edward Said, Gayatri Spivak, Franco Moretti, and Emily Apter. With literary examples ranging from Ovid and Kālidāsa to James Joyce, Yoko Tawada, and the internet artists Young-Hae Chang Heavy Industries, Damrosch shows how the main strands of comparison—philology, literary theory, colonial and postcolonial studies, and the study of world literature—have long been intertwined. A deeper understanding of comparative literature's achievements, persistent contradictions, and even failures can help comparatists in literature and other fields develop creative responses to today's most important questions and debates.Amid a multitude of challenges and new possibilities for comparative literature, Comparing the Literatures provides an important road map for the discipline's revitalization.</t>
  </si>
  <si>
    <t xml:space="preserve"> Timely and generous, this is a splendid piece of work, with a friendly, informed, and subtle tone. —Michael Wood, author of On Empson Damrosch's scintillating erudition, his deep commitment to the future of comparative literature, and the sheer scope and range of his book make it a truly inspirational work that will instantly become a major reference. It is a much-needed rallying cry for the discipline to be reshaped along the lines of methodological pluralism—and for different generations of scholars to interact across ideological and aesthetic divides to produce work that enhances the experience of reading literature inside and outside the classroom. —Galin Tihanov, author of The Birth and Death of Literary Theory</t>
  </si>
  <si>
    <t>David Damrosch, Harvard University, Cambridge, USA</t>
  </si>
  <si>
    <t>Handbook of Comics and Graphic Narratives</t>
  </si>
  <si>
    <t>Domsch, Sebastian / Hassler-Forest, Dan / Vanderbeke, Dirk</t>
  </si>
  <si>
    <t>11</t>
  </si>
  <si>
    <t xml:space="preserve"> CGN006000 COMICS &amp; GRAPHIC NOVELS / Literary; LIT004120 LITERARY CRITICISM / European / English, Irish, Scottish, Welsh; LIT017000 LITERARY CRITICISM / Comics &amp; Graphic Novels</t>
  </si>
  <si>
    <t>Whether one describes them as sequential art, graphic narratives or graphic novels, comics have become a vital part of contemporary culture. Their range of expression contains a tremendous variety of forms, genres and modes − from high to low, from serial entertainment for children to complex works of art. This has led to a growing interest in comics as a field of scholarly analysis, as comics studies has established itself as a major branch of criticism. This handbook combines a systematic survey of theories and concepts developed in the field alongside an overview of the most important contexts and themes and a wealth of close readings of seminal works and authors. It will prove to be an indispensable handbook for a large readership, ranging from researchers and instructors to students and anyone else with a general interest in this fascinating medium.</t>
  </si>
  <si>
    <t>S. Domsch, EMA Univ., Greifswald D. Hassler-Forest, Utrecht Univ. Netherlands D. Vanderbeke, Friedrich-Schiller-Univ., Jena.</t>
  </si>
  <si>
    <t>The Aeneid</t>
  </si>
  <si>
    <t>Vergil</t>
  </si>
  <si>
    <t>Yale University Press</t>
  </si>
  <si>
    <t xml:space="preserve"> LIT000000 LITERARY CRITICISM / General; POE008000 POETRY / Ancient &amp; Classical</t>
  </si>
  <si>
    <t>A powerful and poignant translation of Vergil´s epic poem, newly equipped with introduction and notes This is a substantial revision of Sarah Ruden´s celebrated 2008 translation of Vergil´s Aeneid, which was acclaimed by Garry Wills as the first translation since Dryden´s that can be read as a great English poem in itself.&amp;rdquo Ruden´s line-for-line translation in iambic pentameter is an astonishing feat, unique among modern translations. Her revisions to the translation render the poetry more spare and muscular than her previous version and capture even more closely the essence of Vergil´s poem, which pits national destiny against the fates of individuals, and which resonates deeply in our own time. &amp;#160 This distinguished translation, now equipped with introduction, notes, and glossary by leading Vergil scholar Susanna Braund, allows modern readers to experience for themselves the timeless power of Vergil´s masterpiece. &amp;#160 Praise for the First Edition: &amp;#160 Fast, clean, and clear, sometimes terribly clever, and often strikingly beautiful. . . . Many human achievements deserve our praise, and this excellent translation is certainly one of them.&amp;rdquo&amp;mdashRichard Garner, The New Criterion &amp;#160 Toning down the magniloquence, Sarah Ruden gives us an Aeneid more intimate in tone and soberer in measure than we are used to&amp;mdasha gift for which many will be grateful.&amp;rdquo&amp;mdashJ. M. Coetzee &amp;#160 An intimate rendering of great emotional force and purity. . . . The immediacy, beauty, and timelessness of the original Latin masterpiece lift off these pages with gem-like originality.&amp;rdquo&amp;mdashChoice &amp;#160</t>
  </si>
  <si>
    <t>Sarah Ruden is a Classics scholar, a poet, and a writer on religion and culture. She has published seven book-length translations of Greek and Roman works. Susanna Braund is Professor of Latin Poetry and its Reception at the University of British Columbia.</t>
  </si>
  <si>
    <t>Transparent Minds</t>
  </si>
  <si>
    <t>Narrative Modes for Presenting Consciousness in Fiction</t>
  </si>
  <si>
    <t>Cohn, Dorrit Claire</t>
  </si>
  <si>
    <t>This book investigates the entire spectrum of techniques for portraying the mental lives of fictional characters in both the stream-of-consciousness novel and other fiction. Each chapter deals with one main technique, illustrated from a wide range of nineteenth- and twentieth-century fiction by writers including Stendhal, Dostoevsky, James, Mann, Kafka, Joyce, Proust, Woolf, and Sarraute.</t>
  </si>
  <si>
    <t xml:space="preserve"> A lucid, thoroughgoing analysis of the novelist's art, a study that not only reveals the grammatical and stylistic scaffolding on which character is built, but also imparts new insights into individual characters and the works in which they appear. A truly outstanding accomplishment. ---William Riggan, World Literature Today I am willing to predict that Transparent Minds will serve the present generation of graduate students the way Frye's Anatomy of Criticism served a preceding one. ---Marilyn Gaddis Rose, Canadian Review of Comparative Literature This is a book of international stature that cuts through to an understanding of one of the central aspects of 'modernism.' I long to hand it to my students. —David Hayman, University of Wisconsin</t>
  </si>
  <si>
    <t>Dorrit Cohn is Professor of Germanic Languages and Literatures at Harvard University.</t>
  </si>
  <si>
    <t>Handbook of British Romanticism</t>
  </si>
  <si>
    <t>Haekel, Ralf</t>
  </si>
  <si>
    <t xml:space="preserve"> LIT004120 LITERARY CRITICISM / European / English, Irish, Scottish, Welsh</t>
  </si>
  <si>
    <t>The Handbook of British Romanticism is a state of the art investigation of Romantic literature and theory, a field that probably changed more quickly and more fundamentally than any other traditional era in literary studies. Since the early 1980s, Romantic studies has widened its scope significantly: The canon has been expanded, hitherto ignored genres have been investigated and new topics of research explored. After these profound changes, intensified by the general crisis of literary theory since the turn of the millennium, traditional concepts such as subjectivity, imagination and the creative genius have lost their status as paradigms defining Romanticism. The handbook will feature discussions of key concepts such as history, class, gender, science and the use of media as well as a thorough account of the most central literary genres around the turn of the 19th century. The focus of the book, however, will lie on a discussion of key literary texts in the light of the most recent theoretical developments. Thus, the Handbook of British Romanticism will provide students with an introduction to Romantic literature in general and literary scholars with a discussion of innovative and groundbreaking theoretical developments.</t>
  </si>
  <si>
    <t xml:space="preserve"> Denn nicht nur diejenigen, die das Fach Anglistik an den Universitäten studieren, können hier fündig werden, sondern auch viele derjenigen, die das Fach unterrichten und hier auch auf Texte stoßen mögen, mit denen sie bisher nicht vertraut waren.  Till Kinzel in: IFB 4 (2018), http://informationsmittel-fuer-bibliotheken.de/showfile.php?id=9333</t>
  </si>
  <si>
    <t>Ralf Haekel, University of Götttingen, Germany.</t>
  </si>
  <si>
    <t>Deconstruction</t>
  </si>
  <si>
    <t>A Reader</t>
  </si>
  <si>
    <t>McQuillan, Martin</t>
  </si>
  <si>
    <t xml:space="preserve"> LIT000000 LITERARY CRITICISM / General; PHI000000 PHILOSOPHY / General</t>
  </si>
  <si>
    <t>This is not a Derrida Reader. It is the first volume to offer a selection of texts from the field of deconstruction in all its radical diversity. The collection examines the fortunes of the term deconstruction, and the ideas associated with it, in the work of the leading commentators on Derrida's texts.  It includes previously untranslated, newly translated and uncollected work by Derrida and others.Deconstruction: A Reader begins with examples of pre-Derridean deconstruction, then divides into sections covering philosophy, literature, culture, sexual difference, psychoanalysis, politics, ethics, and memorial texts and interviews by Derrida. It covers a broad range of topics including: AIDS, architecture, art, feminism, ghosts, law, Marxism, postmodernism, race, revolution, Shakespeare, technology, telepathy and theology.This is an indispensable anthology and a guide both to the history of deconstruction and to its current scene. It provides a significant introduction to the challenge of deconstruction.Key FeaturesThe first anthology devoted to deconstructionBroad thematic and interdisciplinary coverageThe introductory essay provides a cogent and sustained set of definitions of deconstructionIncludes previously untranslated, newly translated and uncollected work by Derrida and othersProvides a comprehensive introduction to the field</t>
  </si>
  <si>
    <t>Handbook of Medieval Culture</t>
  </si>
  <si>
    <t>Volume 1</t>
  </si>
  <si>
    <t xml:space="preserve"> HIS000000 HISTORY / General; HIS037010 HISTORY / Medieval; LIT004130 LITERARY CRITICISM / European / General; LIT011000 LITERARY CRITICISM / Medieval</t>
  </si>
  <si>
    <t>A follow-up publication to the Handbook of Medieval Studies, this new reference work turns to a different focus: medieval culture.  Medieval research has grown tremendously in depth and breadth over the last decades. Particularly our understanding of medieval culture, of the basic living conditions, and the specific value system prevalent at that time has considerably expanded, to a point where we are in danger of no longer seeing the proverbial forest for the trees. The present, innovative handbook offers compact articles on essential topics, ideals, specific knowledge, and concepts defining the medieval world as comprehensively as possible. The topics covered in this new handbook pertain to issues such as love and marriage, belief in God, hell, and the devil, education, lordship and servitude, Christianity versus Judaism and Islam, health, medicine, the rural world, the rise of the urban class, travel, roads and bridges, entertainment, games, and sport activities, numbers, measuring, the education system, the papacy, saints, the senses, death, and money.</t>
  </si>
  <si>
    <t>Forms of Poetic Attention</t>
  </si>
  <si>
    <t>Alford, Lucy</t>
  </si>
  <si>
    <t xml:space="preserve"> LIT006000 LITERARY CRITICISM / Semiotics &amp; Theory; LIT014000 LITERARY CRITICISM / Poetry; LIT020000 LITERARY CRITICISM / Comparative Literature</t>
  </si>
  <si>
    <t>Identifying a crucial link between poetic form and the forming of attention, Lucy Alford offers a new terminology for how poetic attention works and how attention becomes a subject and object of poetry. She combines close readings of a wide variety of poems with research in the philosophy, aesthetics, and psychology of attention.</t>
  </si>
  <si>
    <t>AcknowledgmentsIntroduction: What Is Poetic Attention?Part I. Attending to Objects1. Modes of Transitive Attention2. Contemplation: Attention’s Reach3. Desire: Attention’s Hunger4. Recollection: Attending to the Departed Object5. Imagination: Attention’s PoiesisPart II. Objectless Awareness6. Modes of Intransitive Attention7. Vigilance: States of Suspension8. Resignation: Relinquishing the Object9. Idleness: Doldrums and Gardens of Time10. Boredom: End-Stopped AttentionCoda: Toward a Practice of Poetic AttentionNotesBibliographyPermission CreditsIndex</t>
  </si>
  <si>
    <t>Stephanie Burt, author of Don't Read Poetry: A Book About How to Read Poems:Alford proposes a truly new taxonomy of interest to any student of poetry and poetics: how do poems hold our attention? What are the separable ways in which they do so? How does a poem send us back out into the rest of the world, and when does it encourage us to go, and to stay, nowhere? These questions apply not just to particular poets, but to the whole of a literary enterprise: Alford gives us an acoustically and aesthetically sensitive way to talk about poems from varying language and periods and about the diversity within their unity.Jahan Ramazani, author of Poetry and Its Others: News, Prayer, Song, and the Dialogue of Genres:Lucy Alford’s elegant and original book incisively distinguishes among the various forms of poetic attention. Fusing lyrical responsiveness with sharp-eyed analysis, it offers supple and intricate readings of attention in a stunningly transnational and transhistorical array of poems, from ancient Egypt and Greece to contemporary America.Jonathan Culler, author of Theory of the Lyric:Widely read in modern poetry and in philosophical, psychological, and sociological studies of attention, Lucy Alford has produced a boldly ambitious book with a new take on poetry in general and the sorts of things it can do.  She explores how poems shape and are shaped by different kinds of attention with authority, eloquence, and sureness of touch.Susan Stewart, Avalon Foundation University Professor of the Humanities, Princeton University:Today, as our attention is nearly suffocated by the forces of commodification, Lucy Alford awakens us to the subtle powers and true breathing room that poems extend to us. Her focus ranges from Sappho to pre-Islamic poetry through the Renaissance to French and German modernism and the living poets of North America as she attends to the emergent forms of individual works and the manifold experiences of</t>
  </si>
  <si>
    <t>AlfordLucy: Lucy Alford (Stanford, PhD.) is a fellow at the University of Chicago and Collegiate Assistant Professor. Her work has been published in Philosophy &amp;amp Literature, Dibur, and Modern Language Notes.Lucy Alford is a fellow and collegiate assistant professor at the University of Chicago, where she teaches and writes on modern and contemporary poetry and comparative poetics. Her poems have appeared in Harpur Palate, Literary Matters, the Warwick Review, Streetlight, and Atelier.</t>
  </si>
  <si>
    <t>On Translation</t>
  </si>
  <si>
    <t>Brower, Reuben Arthur</t>
  </si>
  <si>
    <t>Harvard Studies in Comparative Literature</t>
  </si>
  <si>
    <t>23</t>
  </si>
  <si>
    <t>Handbook of English Renaissance Literature</t>
  </si>
  <si>
    <t>Berensmeyer, Ingo</t>
  </si>
  <si>
    <t>16th-17th Century</t>
  </si>
  <si>
    <t xml:space="preserve"> LIT004120 LITERARY CRITICISM / European / English, Irish, Scottish, Welsh; LIT006000 LITERARY CRITICISM / Semiotics &amp; Theory</t>
  </si>
  <si>
    <t>This handbook serves as a reference for both students and scholars, introducing recent debates and developments in early modern studies. Using new theoretical perspectives and methodological tools, the volume offers close readings of canonical and less well-known texts from all significant genres between c. 1480 and 1660. The book will be of interest to those wishing to expand their knowledge of the early modern period beyond Shakespeare.</t>
  </si>
  <si>
    <t>Ingo Berensmeyer, Ludwig-Maximilians-University Munich, Germany.</t>
  </si>
  <si>
    <t>Classic Readings on Monster Theory</t>
  </si>
  <si>
    <t>Demonstrare, Volume One</t>
  </si>
  <si>
    <t>Mittman, Asa Simon / Hensel, Marcus</t>
  </si>
  <si>
    <t>Arc Reference</t>
  </si>
  <si>
    <t>Amsterdam University Press</t>
  </si>
  <si>
    <t xml:space="preserve"> ART015000 ART / History / General; HIS054000 HISTORY / Social History; LIT021000 LITERARY CRITICISM / Horror &amp; Supernatural; SOC011000 SOCIAL SCIENCE / Folklore &amp; Mythology</t>
  </si>
  <si>
    <t>This volume and its companion gather a wide range of readings and sources to enable us to see and understand what monsters show us about what it means to be human. The first volume introduces important modern theorists of the monstrous, with a brief introduction to each reading, setting the theorist and theory in context, and providing background and guiding questions. The selection of readings in Classic Readings on Monster Theory is intended to provide interpretive tools and strategies to use to grapple with the primary sources in the second volume - Primary Sources on Monsters - which brings together some of the most influential and indicative monster narratives from the West.Taken together, these volumes allow us to witness the consistent, multi-millennium strategies the West has articulated, weaponized, and deployed to exclude, disempower, and dehumanize a range of groups and individuals within and without its porous boundaries.</t>
  </si>
  <si>
    <t>&amp;ltdiv&amp;gt&amp;ltb&amp;gtMonster Theory&amp;lt/b&amp;gt&amp;lt/div&amp;gt&amp;ltdiv&amp;gt1. Introduction:  A Marvel of Monsters  by Asa Simon Mittman and Marcus Hensel&amp;lt/div&amp;gt&amp;ltdiv&amp;gt2.  Beowulf, the Monsters and the Critics  by J.R.R. Tolkien&amp;lt/div&amp;gt&amp;ltdiv&amp;gt3.  A Measure of Man,  from &amp;lti&amp;gtThe Monstrous Races in Medieval Art and Thought&amp;lt/i&amp;gt by John Block Friedman&amp;lt/div&amp;gt&amp;ltdiv&amp;gt4.  The Nature of Horror,  from &amp;lti&amp;gtThe Philosophy of Horror&amp;lt/i&amp;gt by Noël Carroll&amp;lt/div&amp;gt&amp;ltdiv&amp;gt5.  Rethinking the Canon: Prophets, Canons, and Promising Monsters  by Michael Camille&amp;lt/div&amp;gt&amp;ltdiv&amp;gt6.  Monster Culture (Seven Theses),  from Monster Theory: Reading Culture by Jeffrey Jerome Cohen&amp;lt/div&amp;gt&amp;ltdiv&amp;gt&amp;ltb&amp;gtAllied Theories&amp;lt/b&amp;gt&amp;lt/div&amp;gt&amp;ltdiv&amp;gt7.  Introduction,  from &amp;lti&amp;gtOrientalism&amp;lt/i&amp;gt by Edward Said&amp;lt/div&amp;gt&amp;ltdiv&amp;gt8.  Approaching Abjection,  from &amp;lti&amp;gtPowers of Horror: An Essay on Abjection&amp;lt/i&amp;gt by Julia Kristeva&amp;lt/div&amp;gt&amp;ltdiv&amp;gt9.  Parasites and Perverts: An Introduction to Gothic Monstrosity,  from &amp;lti&amp;gtSkin Shows: Gothic Horror and the Technology of Monsters&amp;lt/i&amp;gt by J. Halberstam&amp;lt/div&amp;gt&amp;ltdiv&amp;gt10.  From Wonder to Error: A Genealogy of Freak Discourse in Modernity,  from &amp;lti&amp;gtFreakery: Cultural Spectacles of the Extraordinary Body&amp;lt/i&amp;gt by Rosemarie Garland Thomson&amp;lt/div&amp;gt</t>
  </si>
  <si>
    <t xml:space="preserve"> This monster of a two volume reader is exactly what we have long needed: a comprehensive and timely collection of the work that founded monster studies as well as the research that enabled it to become among the most exciting areas of interdisciplinary inquiry within the humanities. But there's more: a wide ranging collation of primary sources spans cultures and centuries. Capacious, inclusive, and brilliantly edited, this two volume set articulates the history of monster studies and promises its vigorous future.  - Jeffrey J Cohen</t>
  </si>
  <si>
    <t>MittmanAsa Simon: Asa Simon Mittman is Professor and Chair of Art &amp; Art History at California State University, Chico.HenselMarcus: Marcus Hensel is Assistant Professor of English at Bethany College, Kansas.</t>
  </si>
  <si>
    <t>The Original Folk and Fairy Tales of the Brothers Grimm</t>
  </si>
  <si>
    <t>The Complete First Edition</t>
  </si>
  <si>
    <t>Grimm, Jacob / Grimm, Wilhelm</t>
  </si>
  <si>
    <t>Zipes, Jack</t>
  </si>
  <si>
    <t xml:space="preserve"> LCO008030 LITERARY COLLECTIONS / European / German; LIT000000 LITERARY CRITICISM / General</t>
  </si>
  <si>
    <t>When Jacob and Wilhelm Grimm published their Children's and Household Tales in 1812, followed by a second volume in 1815, they had no idea that such stories as  Rapunzel,   Hansel and Gretel,  and  Cinderella  would become the most celebrated in the world. Yet few people today are familiar with the majority of tales from the two early volumes, since in the next four decades the Grimms would publish six other editions, each extensively revised in content and style. For the very first time, The Original Folk and Fairy Tales of the Brothers Grimm makes available in English all 156 stories from the 1812 and 1815 editions. These narrative gems, newly translated and brought together in one beautiful book, are accompanied by sumptuous new illustrations from award-winning artist Andrea Dezsö.From  The Frog King  to  The Golden Key,  wondrous worlds unfold—heroes and heroines are rewarded, weaker animals triumph over the strong, and simple bumpkins prove themselves not so simple after all. Esteemed fairy tale scholar Jack Zipes offers accessible translations that retain the spare description and engaging storytelling style of the originals. Indeed, this is what makes the tales from the 1812 and 1815 editions unique—they reflect diverse voices, rooted in oral traditions, that are absent from the Grimms' later, more embellished collections of tales. Zipes's introduction gives important historical context, and the book includes the Grimms' prefaces and notes.A delight to read, The Original Folk and Fairy Tales of the Brothers Grimm presents these peerless stories to a whole new generation of readers.</t>
  </si>
  <si>
    <t xml:space="preserve"> This English translation of the landmark first edition of Grimms' folk and fairy tales makes available a very important text to everyone with an interest in these stories.  —Donald Haase, Wayne State UniversityThe new book, published by Princeton University Press, offers a fascinating insight into how the collection has changed with the times.---Nick Enoch, Mail Online[T]he new Zipes translation of the first edition, with all its notes and annotations, is a must, a treasure for anyone with a serious interest in fairy tales, the motifs of which linger perpetually in the collective mind.---Carmel Bird, Sydney Morning HeraldOne of South China Morning Post’s Best Books of 2014Think you know fairy tales? Be prepared for a nasty shock.---Andrew Donaldson, Rand Daily MailZipes, who edited and translated the new collection, has done splendid work, first in arguing for the early tales' significance. . . . Zipes' most important achievement, though, is simply putting the complete, uncensored tales before readers to judge for themselves. . . . The Original Folk and Fairy Tales--beautifully illustrated by Andrea Dezsö, by the way--isn't the Disneyfied version of the Brothers Grimm that we all grew up with. But for readers whose tastes lean more to, say, Tim Burton, wading into the collection might feel like stumbling into an agreeably dark and Gothic forest.---Doug Childers, Richmond Times-Dispatch A massive and brilliant accomplishment—the first English translation of the original Grimm brothers' fairy tales. The plain telling is that much more forceful for its simplicity and directness, particularly in scenes of naked self-concern and brutality. Hate, spite, love, magic, all self-evident, heartbreaking, delightful. I will return to this book over and over, no doubt about it. —Donna Jo Napoli, author of The WagerAs nature, admittedly sharp in tooth, claw and thorn, i</t>
  </si>
  <si>
    <t>Jack Zipes is the translator of The Complete Fairy Tales of the Brothers Grimm (Bantam), the editor of The Great Fairy Tale Tradition (Norton), and the author of Grimm Legacies (Princeton). He is professor emeritus of German and comparative literature at the University of Minnesota. Andrea Dezsö is a visual artist who exhibits in museums and galleries worldwide and is associate professor of art at Hampshire College.</t>
  </si>
  <si>
    <t>Being Poland</t>
  </si>
  <si>
    <t>A New History of Polish Literature and Culture since 1918</t>
  </si>
  <si>
    <t>Trojanowska, Tamara / Czaplinski, Przemyslaw / Nizynska, Joanna</t>
  </si>
  <si>
    <t>Slavic Literature</t>
  </si>
  <si>
    <t xml:space="preserve"> LIT004110 LITERARY CRITICISM / European / Eastern (see also Russian &amp; Former Soviet Union); LIT024050 LITERARY CRITICISM / Modern / 20th Century ; LIT024060 LITERARY CRITICISM / Modern / 21st Century ; SOC000000 SOCIAL SCIENCE / General</t>
  </si>
  <si>
    <t>Being Poland offers a unique analysis of the cultural developments to take place in Poland over the last one hundred years.</t>
  </si>
  <si>
    <t>1. Transitions2. Strategies3. Transmissions4. Genres and Their Discontents5. Postwar and Post-1989 Drama 6. Essay7. Diaries8. Reportage9. Literary Theory10. Film11. Popular Culture12. Mass Media</t>
  </si>
  <si>
    <t xml:space="preserve">Jesse Labov, Faculty of Slavic &amp; East European Languages &amp; Cultures, Central European University: Ultimately, Being Poland constructs a transatlantic canon of Polish literature which is both a re‐imagining of the Polish canon as it exists within the boundaries of the nation, and a re‐inscription of that canon in the specific cultural context of the North American academy. Thomas Seifrid, professor of Slavic Languages and Literatures, University of Southern California: Being Poland is a truly remarkable volume which covers an impressively wide range of topics in modern Polish culture, at a consistently high level of scholarship. It is hard to think of anything that comes close to its near‐encyclopedic coverage, not just in Polish studies, but in other fields as well. Moreover, it will introduce Polish culture to a number of constituencies that have ordinarily had to make do with hearsay and passing familiarity: not only those interested in Polish literature but also scholars and practitioners from the worlds of cinema, philosophy, popular culture, and much more. </t>
  </si>
  <si>
    <t>TrojanowskaTamara: Tamara Trojanowska is Director for the Centre for Drama, Theatre and Performance Studies at the University of Toronto, and an associate professor in the Department of Slavic Languages and Literature at the University of Toronto.NizynskaJoanna: Joanna Niżyńska is an associate professor in the Department of Slavic &amp; East European Languages and Cultures at Indiana University, Bloomington.CzaplinskiPrzemyslaw: Przemysław Czapliński is a professor of Polish literature at Adam Mickiewicz University in Poland.PolakowskaAgnieszka: Agnieszka Polakowska works as an editor and a translator (Polish to English). Her past projects include academic essay collections, articles, doctoral dissertations, and personal memoirs. She holds two Master degrees (in English and in Polish Literature) from the University of Toronto.</t>
  </si>
  <si>
    <t>Think in Public</t>
  </si>
  <si>
    <t>A Public Books Reader</t>
  </si>
  <si>
    <t>Marcus, Sharon / Zaloom, Caitlin</t>
  </si>
  <si>
    <t>Public Books Series</t>
  </si>
  <si>
    <t xml:space="preserve"> LAN008000 LANGUAGE ARTS &amp; DISCIPLINES / Journalism; LCO010000 LITERARY COLLECTIONS / Essays; LIT000000 LITERARY CRITICISM / General; POL040020 POLITICAL SCIENCE / World / General; SOC022000 SOCIAL SCIENCE / Popular Culture</t>
  </si>
  <si>
    <t>Think in Public presents a selection of inspiring essays that exemplify the distinctive approach of the online magazine Public Books to public scholarship. Today’s leading thinkers offer a guide to the most exciting contemporary ideas about literature, politics, economics, history, race, capitalism, gender, technology, and climate change.</t>
  </si>
  <si>
    <t>Introduction, by Sharon Marcus and Caitlin ZaloomPart I. Ask in PublicOn Accelerationism, by Fred TurnerJustice for Data Janitors, by Lilly IraniAnthropocene and Empire, by Stacey BalkanChanging Climates of History, by J. R. McNeillThe Year of Black Memoir, by Imani PerryPop Justice, by Frances Negrón-MuntanerA Black Power Method, by N. D. B. ConnollySoft Atheism, by Matthew EngelkeWhere Do Morals Come From?, by Philip GorskiThe Alchemy of Finance, by Kim Phillips-FeinHow Gentrifiers Gentrify, by Max HolleranSyria’s Wartime Famine at 100: “Martyrs of the Grass”, by Najwa al-QattanThe Mortal Marx, by Jeremy AdelmanWho Segregated America?, by Destin JenkinsThe Invention of the “White Working Class”, by Andrew J. PerrinGoing Deep: Baseball and Philosophy, by Kieran SetiyaThe World Silicon Valley Made, by Shannon MatternPart II. Think in PublicJill Lepore on the Challenge of Explaining Things: An Interview, by B. R. CohenJames Baldwin’s Istanbul, by Suzy HansenWhen Stuart Hall Was White, by James VernonAn Interview with Former Black Panther Lynn French , by Salamishah TilletBlack Intellectuals and White Audiences, by Matthew ClairCan There Be a Feminist World?, by Gayatri Chakravorty SpivakThe Story’s Where I Go: An Interview with Ursula K. Le Guin, by John PlotzThinking Critically About Critical Thinking, by Christopher SchabergIf You’re Woke You Dig It: William Melvin Kelley, by Eli RosenblattTranslating the Untranslatable: An Interview with Barbara Cassin, by Rebecca L. WalkowitzMy Neighbor Octavia, by Sheila LimingStop Defending the Humanities, by Simon DuringPainting While Shackled to a Floor, by Nicole R. FleetwoodPart III. Read in PublicTo Translate Is to Betray: On Elena Ferrante, by Rebecca FalkoffWhat Global English Means for World Literature, by Haruo ShiraneThe Stranger’s Voice, by Karl Ashoka Br</t>
  </si>
  <si>
    <t>Lisa Wade, author of American Hookup: The New Culture of Sex on Campus:This book is a call to arms. We must tear down the ivory tower, discard attachments to credentials and prestige, and share ideas across borders, disciplines, and party lines. Think in Public does just this, engaging readers in conversations between today’s top scholars, the works that inspire them, and the watershed issues of our day.Rob Nixon, author of Slow Violence and the Environmentalism of the Poor:An astonishing collection. Eloquent, expansive, provocative, and essential.Keisha N. Blain, author of Set the World on Fire: Black Nationalist Women and the Global Struggle for Freedom:This timely, innovative, and important collection represents the best of public scholarship. The stunning essays in this volume demonstrate the significance of Public Books as a crucial online space for anyone committed to engaging ideas that shape the world in which we live. The sheer brilliance and vitality of this digital platform boldly shine through every page of this book.</t>
  </si>
  <si>
    <t>MarcusSharon: Sharon Marcus is the Orlando Harriman Professor of English and Comparative Literature at Columbia University. She is the author of Apartment Stories: City and Home in Nineteenth-Century Paris and London(California, 1999) and Between Women: Friendship, Desire, and Marriage in Victorian England (Princeton, 2007), and Editor-in-Chief of Public Books.ZaloomCaitlin: Caitlin Zaloom is an associate professor in the Department of Social and Cultural Analysis and a senior fellow at the Institute for Public Knowledge at New York University. She is the author of Out of the Pits: Traders and Technology from Chicago to London(Chicago, 2006) and Editor-in-Chief of Public Books.ButlerJudith: Judith Butler (PhD, Philosophy, Yale) is the Maxine Eliot Professor in the Departments of Rhetoric andComparative Literature and the Program of Critical Theory (of which she was the Founding Director) at the University of California at Berkeley. Among her many works are Subjects of Desire: Hegelian Reflections in Twentieth-Century France (Columbia, 2012), Parting Ways: Jewishness and the Critique of Zionism (Columbia, 2012), Antigone's Claim: Kinship Between Life and Death (Columbia, 2002), and (with Jurgen Habermas, Charles Taylor, and Cornel West) The Power of Religion in the Public Sphere (Columbia, 2011).PerrinAndrew: Andrew J. Perrin is Professor of Sociology at the University of North Carolina, Chapel Hill. He is the author of American Democracy: Toqueville, Town Halls, and Twitter (Polity 2014) and Citizen Speak: The Democratic Imagination in American Life (Chicago 2006).SpivakGayatri Chakravorty: Gayatri Chakravorty Spivak (PhD, Comparative Literature, Cornell) is University Professor, and a founding member of the Institute for Comparative Literature and Society at Columbia University. Among her many books are Death of a Disci</t>
  </si>
  <si>
    <t>The Translation Zone</t>
  </si>
  <si>
    <t>A New Comparative Literature</t>
  </si>
  <si>
    <t>Apter, Emily</t>
  </si>
  <si>
    <t>29</t>
  </si>
  <si>
    <t xml:space="preserve"> LAN023000 LANGUAGE ARTS &amp; DISCIPLINES / Translating &amp; Interpreting; LIT000000 LITERARY CRITICISM / General</t>
  </si>
  <si>
    <t>Translation, before 9/11, was deemed primarily an instrument of international relations, business, education, and culture. Today it seems, more than ever, a matter of war and peace. In The Translation Zone, Emily Apter argues that the field of translation studies, habitually confined to a framework of linguistic fidelity to an original, is ripe for expansion as the basis for a new comparative literature. Organized around a series of propositions that range from the idea that nothing is translatable to the idea that everything is translatable, The Translation Zone examines the vital role of translation studies in the  invention  of comparative literature as a discipline. Apter emphasizes  language wars  (including the role of mistranslation in the art of war), linguistic incommensurability in translation studies, the tension between textual and cultural translation, the role of translation in shaping a global literary canon, the resistance to Anglophone dominance, and the impact of translation technologies on the very notion of how translation is defined. The book speaks to a range of disciplines and spans the globe. Ultimately, The Translation Zone maintains that a new comparative literature must take stock of the political impact of translation technologies on the definition of foreign or symbolic languages in the humanities, while recognizing the complexity of language politics in a world at once more monolingual and more multilingual.</t>
  </si>
  <si>
    <t xml:space="preserve"> The Translation Zone offers a richly detailed history of Comparative Literature, a field volatile from the first, looking to contrary horizons, and never more so than at the present moment. Emily Apter explores the roads taken and not taken in the past, linking these to the new, cross-fertilized languages that constitute and energize the field in the future. —Wai Chee Dimock, author of Through Other Continents: American Literature Across Deep This is a terrific book and a great pleasure to read. At once creative and provocative, Apter's witty analyses of multilingual matters in literature makes a major contribution to a range of disciplines from translation studies, comparative literature and linguistics, postcolonial studies, to mainstream literary studies in French and English. What is so unusual is the impressive breadth and range of Apter's reading in literatures across the globe. This is a book that will make readers want to rethink the limits of their own disciplines, and retranslate the concepts that they employ. —Robert J. C. Young, Oxford University, author of Postcolonialism: An Historical Introduction</t>
  </si>
  <si>
    <t>Emily Apter is Professor of French and Comparative Literature at New York University. Her most recent book is Continental Drift: From National Characters to Virtual Subjects.</t>
  </si>
  <si>
    <t>The Lacanian Subject</t>
  </si>
  <si>
    <t>Between Language and Jouissance</t>
  </si>
  <si>
    <t>Fink, Bruce</t>
  </si>
  <si>
    <t>French Literature, general</t>
  </si>
  <si>
    <t xml:space="preserve"> LIT004150 LITERARY CRITICISM / European / French</t>
  </si>
  <si>
    <t>This book presents the radically new theory of subjectivity found in the work of Jacques Lacan. Against the tide of post-structuralist thinkers who announce  the death of the subject,  Bruce Fink explores what it means to come into being as a subject where impersonal forces once reigned, subjectify the alien roll of the dice at the beginning of our universe, and make our own knotted web of our parents' desires that led them to bring us into this world. Lucidly guiding readers through the labyrinth of Lacanian theory--unpacking such central notions as the Other, object a, the unconscious as structures like a language, alienation and separation, the paternal metaphor, jouissance, and sexual difference--Fink demonstrates in-depth knowledge of Lacan's theoretical and clinical work. Indeed, this is the first book to appear in English that displays a firm grasp of both theory and practice of Lacanian psychoanalysis, the author being one of the only Americans to have undergone full training with Lacan's school in Paris. Fink Leads the reader step by step into Lacan's conceptual system to explain how one comes to be a subject--leading to psychosis. Presenting Lacan's theory in the context of his clinical preoccupations, Fink provides the most balanced, sophisticated, and penetrating view of Lacan's work to date--invaluable to the initiated and the uninitiated alike.</t>
  </si>
  <si>
    <t>The Lacanian Subject not only provides an excellent introduction into the fundamental coordinates of Jacques Lacan's conceptual network it also proposes original solutions to (or at least clarifications of) some of the crucial dilemmas left open by Lacan's work.---Slavoj Zizek, Journal for Psychoanalysis of Culture and Society Fink provides the first clear, comprehensive, systematic account of Lacan's work in English. The influence of this book is certain to be immense on theorists and therapists alike as it provides the fully articulated foundations for a Lacanian pedagogy, and makes generally available a radically new understanding of the analyst's role. A magnificent piece of intellectual synthesis, an imposing and original contribution to psychoanalytic thought. —Richard Klein, Cornell University</t>
  </si>
  <si>
    <t>Bruce Fink is a practicing Lacanian psychoanalyst, analytic supervisor, member of the Ecole de la Cause freudienne in Paris, and Professor of Psychology at Duquesne University. He is the author of A Clinical Introduction to Lacanian Psychoanalysis: Theory and Technique.</t>
  </si>
  <si>
    <t>Masks of Dionysus</t>
  </si>
  <si>
    <t>Carpenter, Thomas H. / Faraone, Christopher A.</t>
  </si>
  <si>
    <t>Myth and Poetics</t>
  </si>
  <si>
    <t>The most complex of all the Greek gods—master of madness and intoxication, phallic deity, urbane inventor of wine and of the symposium, patron of Athenian music and drama, merciless hunter, comforter of the dying—the figure of Dionysus has fascinated artists, philosophers, and poets for over two thousand years.Numbering among its contributors an international group of scholars, including philologists, historians of religion, epigraphers, art historians, classicists, and archaeologists, Masks of Dionysus examines specific historical and social contexts of the image of Dionysus in the Greek world and considers his influences in the modern world, particularly during the last two centuries. The twelve essays, all either new or published in this form in English for the first time, address such subjects as the influence of Dionysus on Greek tragedy and art, his connection with mystery religions and concepts of the afterlife, and the spread of his cult to Etruria. Representing some of the most fruitful recent approaches to the phenomenon of Dionysus and well illustrated, this book will be essential reading for students and scholars of classical literature and ancient history, the history of religion, art history, classical philology, and archaeology.</t>
  </si>
  <si>
    <t>CarpenterThomas H.: Thomas H. Carpenter is Associate Professor of Art and Art History at Virginia Polytechnic Institute and State University.FaraoneChristopher A.: Christopher A. Faraone is Assistant Professor of Classics at the University of Chicago.</t>
  </si>
  <si>
    <t>Keywords for Environmental Studies</t>
  </si>
  <si>
    <t>Adamson, Joni / Pellow, David / Gleason, William A.</t>
  </si>
  <si>
    <t xml:space="preserve"> LIT012000 LITERARY CRITICISM / Reference; SCI026000 SCIENCE / Environmental Science (see also Chemistry / Environmental)</t>
  </si>
  <si>
    <t>A new vocabulary for Environmental StudiesUnderstandings of “nature” have expanded and changed, but the word has not lost importance at any level of discourse: it continues to hold a key place in conversations surrounding thought, ethics, and aesthetics. Nowhere is this more evident than in the interdisciplinary field of environmental studies.  Keywords for Environmental Studies analyzes the central terms and debates currently structuring the most exciting research in and across environmental studies, including the environmental humanities, environmental social sciences, sustainability sciences, and the sciences of nature. Sixty essays from humanists, social scientists, and scientists, each written about a single term, reveal the broad range of quantitative and qualitative approaches critical to the state of the field today. From “ecotourism” to “ecoterrorism,” from “genome” to “species,” this accessible volume illustrates the ways in which scholars are collaborating across disciplinary boundaries to reach shared understandings of key issues—such as extreme weather events or increasing global environmental inequities—in order to facilitate the pursuit of broad collective goals and actions. This book underscores the crucial realization that every discipline has a stake in the central environmental questions of our time, and that interdisciplinary conversations not only enhance, but are requisite to environmental studies today.Visit keywords.nyupress.org for online essays, teaching resources, and more.</t>
  </si>
  <si>
    <t>Provides an engaging introduction and current perspective on some key concepts in the environmental sciences that foreground multidisciplinary aspects of the field.This gem of a book will prove indispensablein environmental studies. The editors have assembled brilliant thinkers who provide pithy yet ambitious reflections on key terms fundamental to environmental inquiry. This is a unique and essential resource.</t>
  </si>
  <si>
    <t>AdamsonJoni: Joni Adamson is Professor of English and Environmental Humanities and Senior Sustainability Scholar at Arizona State University. She has served as President of the Association for the Study of Literature and Environment (2012) and founder and head of the Environment and Culture Caucus of the American Studies Association (1999-2010).GleasonWilliam A.: William A.Gleason is Professor and Chair of English at Princeton University, where he is affiliated with the Princeton Environmental Institute and the interdisciplinary programs in American Studies, African American Studies, Environmental Studies, and Urban Studies.PellowDavid N.: David N. Pellow is the Dehlsen Chair of Environmental Studies at the University of California, Santa Barbara. His teaching and research focus on environmental and ecological justice in the U.S. and globally.</t>
  </si>
  <si>
    <t>A Ricoeur Reader</t>
  </si>
  <si>
    <t>Reflection and Imagination</t>
  </si>
  <si>
    <t>Ricoeur, Paul</t>
  </si>
  <si>
    <t>Valdes, Mario</t>
  </si>
  <si>
    <t xml:space="preserve"> LCO010000 LITERARY COLLECTIONS / Essays; LIT004150 LITERARY CRITICISM / European / French; LIT006000 LITERARY CRITICISM / Semiotics &amp; Theory; PHI018000 PHILOSOPHY / Movements / Phenomenology; PHI026000 PHILOSOPHY / Criticism</t>
  </si>
  <si>
    <t>Paul Ricoeur is one of the most important modern literary theorists and a philosopher of world renown. This collection brings together his published articles, papers, reviews, and interviews that focus on literary theory and criticism.    The first of four sections includes early pieces that explore the philosophical foundations for a post-structural hermeneutics. The second contains reviews and essays in which Ricoeur engages in debate over some of the central themes of literary theory, including figuration/configuration and narrativity. In the third section are later essays on post-structuralist hermeneutics, and in the fourth, interviews in which he discusses text, language, and myths. Mario Valdés provides an introduction to the literary theories of Paul Ricoeur and the works in this collection particularly. He also includes a complete bibliography of Ricoeur's works that have appeared in English.</t>
  </si>
  <si>
    <t>ValdesMario: Mario J. Vald&amp;eacutes, FRSC is a professor emeritus in the Centre for Comparative Literature and the Department of Spanish and Portuguese at the University of Toronto.</t>
  </si>
  <si>
    <t>A Double Life</t>
  </si>
  <si>
    <t>Pavlova, Karolina</t>
  </si>
  <si>
    <t xml:space="preserve"> FIC019000 FICTION / Literary; LCO014000 LITERARY COLLECTIONS / Russian &amp; Former Soviet Union; POE016000 POETRY / Russian &amp; Former Soviet Union</t>
  </si>
  <si>
    <t>An unsung classic of nineteenth-century Russian literature, Karolina Pavlova’s A Double Life alternates prose and poetry to offer a wry picture of Russian aristocratic society and vivid dreams of escaping its strictures. Pavlova combines rich narrative prose that details balls, tea parties, and horseback rides with poetic interludes that depict her protagonist’s inner world—and biting irony that pervades a seemingly romantic description of a young woman who has everything.A Double Life tells the story of Cecily, who is being trapped into marriage by her well-meaning mother her best friend, Olga and Olga’s mother, who means to clear the way for a wealthier suitor for her own daughter by marrying off Cecily first. Cecily’s privileged upbringing makes her oblivious to the havoc that is being wreaked around her. Only in the seclusion of her bedroom is her imagination freed: each day of deception is followed by a night of dreams described in soaring verse. Pavlova subtly speaks against the limitations placed on women and especially women writers, which translator Barbara Heldt highlights in a critical introduction. Among the greatest works of literature by a Russian woman writer, A Double Life is worthy of a central place in the Russian canon.</t>
  </si>
  <si>
    <t>Introduction by Barbara HeldtA Double LifeAfterword</t>
  </si>
  <si>
    <t>Hilde Hoogenboom, Arizona State University:Published in the revolutionary year of 1848, A Double Life traces the awakening of a young noblewoman who by day submits to the prose of high society matchmaking, while at night she is a poet in her dreams of true love. Before Kate Chopin and Virginia Woolf, there was Karolina Pavlova.Thomas Hodge, Wellesley College:Pavlova’s A Double Life is a landmark of nineteenth-century Russian literature. With its multilayered account of a young society woman’s mysterious transformation into a poet, the novella explores a host of social, spiritual, and aesthetic questions. Indispensable, particularly in this revised edition of Barbara Heldt's translation.Sibelan Forrester, Swarthmore College:Karolina Pavlova’s 1848 novel made a splash when it first appeared, and for good reason. It is interesting in form, mixing prose and poetry, and full of sharply ironic insights about Russian society of the day, especially the lives of young women. This beautiful new edition of Barbara Heldt's translation offers the chance to appreciate a work of nineteenth-century Russian literature that deserves attention, the writing of a remarkable poet and author.Rich with wit, Pavlova’s only novel is a masterful sendup of high society.</t>
  </si>
  <si>
    <t>HeldtBarbara: Barbara heldt is Professor Emerita of Russian at the University of British Columbia. She is author of Terrible Perfection: Women and Russian Literature, translator of Karolina Pavlova, A Double Life and Kozma Prutkov: The Art of Parody, and author of numerous articles and contributions to symposia on Russian literature.Karolina Pavlova, born Karolina Jaenisch in 1807, was a Russian poet and translator and presided over a famous Moscow literary salon. She died in Dresden in 1893, having abandoned Russia not because of tsarist oppression but because of hostile criticism of her poetry and her personal life. A Double Life is her major work.Barbara Heldt is professor emerita of Russian at the University of British Columbia. Her books include Koz’ma Prutkov: The Art of Parody (1973) and Terrible Perfection: Women and Russian Literature (1987).</t>
  </si>
  <si>
    <t>The Future as Catastrophe</t>
  </si>
  <si>
    <t>Imagining Disaster in the Modern Age</t>
  </si>
  <si>
    <t>Horn, Eva</t>
  </si>
  <si>
    <t xml:space="preserve"> LIT004260 LITERARY CRITICISM / Science Fiction &amp; Fantasy; LIT020000 LITERARY CRITICISM / Comparative Literature; PER004030 PERFORMING ARTS / Film &amp; Video / History &amp; Criticism</t>
  </si>
  <si>
    <t>Why do we have the constant feeling that disaster is looming? Beyond the images of atomic apocalypse that have haunted us for decades, we are dazzled now by an array of possible catastrophe scenarios: climate change, financial crises, environmental disasters, technological meltdowns—perennial subjects of literature, film, popular culture, and political debate. Is this preoccupation with catastrophe questionable alarmism or complacent passivity? Or are there certain truths that can be revealed only in apocalypse?In The Future as Catastrophe, Eva Horn offers a novel critique of the modern fascination with disaster, which she treats as a symptom of our relationship to the future. Analyzing the catastrophic imaginary from its cultural and historical roots in Romanticism and the figure of the Last Man, through the narratives of climatic cataclysm and the Cold War’s apocalyptic sublime, to the contemporary popularity of disaster fiction and end-of-the-world blockbusters, Horn argues that apocalypse always haunts the modern idea of a future that can be anticipated and planned. Considering works by Lord Byron, J. G. Ballard, and Cormac McCarthy and films such as 12 Monkeys and Minority Report alongside scientific scenarios and political metaphors, she analyzes catastrophic thought experiments and the question of survival, the choices legitimized by imagined states of exception, and the contradictions inherent in preventative measures taken in the name of technical safety or political security. What makes today’s obsession different from previous epochs’ is the sense of a “catastrophe without event,” a stealthily creeping process of disintegration. Ultimately, Horn argues, imagined catastrophes offer us intellectual tools that can render a future shadowed with apocalyptic possibilities affectively, epistemologically, and politically accessible.</t>
  </si>
  <si>
    <t>AcknowledgmentsIntroduction1. Last Men2. Catastrophe Without Event: Imagining Climate Disaster3. Survival: The Biopolitics of Catastrophe4. The Future of Things: Accidents and Technical Safety5. The Paradoxes of PredictionConclusionNotesBibliographyIndex</t>
  </si>
  <si>
    <t>Eric L. Santner, author of The Royal Remains: The People's Two Bodies and the Endgames of Sovereignty:With the notion of the 'Anthropocene,' we have learned to think, in an entirely secular and scientific way, the end times of human life on the planet. With breathtaking erudition and in stunning and precise prose, Eva Horn guides us through the ways in which the natural and social sciences, economic and political theory, and above all literature and popular culture, have, over the last two centuries, sought to rehearse scenarios of the end and its aftermath. As Horn also shows, the future perfect tense of catastrophe—all this will have been—serves as a remarkable diagnostic lens for the revelation—the 'apocalypse'—of the present tense of catastrophic ways of living.Anson Rabinbach, author of In the Shadow of Catastrophe: German Intellectuals Between Apocalypse and Enlightenment:Tacking between the fictional and the real, Horn provides the most comprehensive analysis to date of why we are such avid consumers of dystopian disasters and what these not-so-artificial scenarios mean for our ability to contend with these portentous events. The Future as Catastrophe examines the content, sources, history, and function that the catastrophic has for politics, knowledge, and the human capacity to imagine its own destruction.Dipesh Chakrabarty, author of The Calling of History: Sir Jadunath Sarkar and His Empire of Truth:'Why do we imagine ourselves as Last Men​?' Eva Horn's imaginative, incisive, and wide-ranging exploration of this arresting question doubles up an arresting genealogy of the modern fear of the future as catastrophe. An illuminating read, not only for students of modernity but also those pondering the looming crisis of climate change.John Casti, author of X-Events: Complexity Overload and the Collapse of Everything:Who would ever have imagined that a book about catastrophes could be informative, entert</t>
  </si>
  <si>
    <t>HornEva: Eva Horn (PhD, Political Theory, University of Konstanz habilitation, Social and Cultural Sciences, Europa-Universitat Viadrina) is Professor of German and Cultural Studies at the University of Vienna and Distinguished Visiting Max Kade Professor in the Department of Germanic Languages at Columbia. She is the author of (in English translation) The Secret War: Treason, Espionage, and Modern Fiction (Northwestern, 2013) and (in German) Trauer schreiben: Die Toten im Text der Goethezeit (Fink, 1998).Eva Horn is professor of German literature and cultural history at the University of Vienna. She is the author of The Secret War: Treason, Espionage, and Modern Fiction (2013).</t>
  </si>
  <si>
    <t>On Diary</t>
  </si>
  <si>
    <t>Lejeune, Philippe</t>
  </si>
  <si>
    <t xml:space="preserve"> LAN002000 LANGUAGE ARTS &amp; DISCIPLINES / Authorship; LCO010000 LITERARY COLLECTIONS / Essays</t>
  </si>
  <si>
    <t>On Diary is the second collection in English of the groundbreaking and profoundly influential work of one of the best-known and provocative theorists of autobiography and diary. Ranging from the diary’s historical origins to its pervasive presence on the Internet, from the spiritual journey of the sixteenth century to the diary of Anne Frank, and from the materials and methods of diary writing to the question of how diaries end, these essays display Philippe Lejeune’s expertise, eloquence, passion, and humor as a commentator on the functions, practices, and significance of keeping or reading a diary.Lejeune is a leading European critic and theorist of diary and autobiography. His landmark essay,  The Autobiographical Pact,  has shaped life writing studies for more than thirty years, and his many books and essays have repeatedly opened up new vistas for scholarship. As Michael Riffaterre notes,  Lejeune’s work on autobiography is the most original, powerful, effective approach to a difficult subject. . . . His style is very personal, lively. It grabs the reader as scholarship rarely does. Lejeune’s erudition and methodology are impeccable.  Two substantial introductory essays by Jeremy Popkin and Julie Rak place Lejeune’s work within its critical and theoretical traditions and comment on his central importance within the fields of life writing, literary genetic studies, and cultural studies.</t>
  </si>
  <si>
    <t>Adaptation and Cultural Appropriation</t>
  </si>
  <si>
    <t>Literature, Film, and the Arts</t>
  </si>
  <si>
    <t>Nicklas, Pascal / Lindner, Oliver</t>
  </si>
  <si>
    <t>spectrum Literaturwissenschaft / spectrum Literature</t>
  </si>
  <si>
    <t>27</t>
  </si>
  <si>
    <t xml:space="preserve"> LIT000000 LITERARY CRITICISM / General; LIT004120 LITERARY CRITICISM / European / English, Irish, Scottish, Welsh; LIT004130 LITERARY CRITICISM / European / General</t>
  </si>
  <si>
    <t xml:space="preserve"> Hamlet  by Olivier, Kaurismäki or Shepard and  Pride and Prejudice  in its many adaptations show the virulence of these texts and the importance of aesthetic recycling for the formation of cultural identity and diversity. Adaptation has always been a standard literary and cultural strategy, and can be regarded as the dominant means of production in the cultural industries today. Focusing on a variety of aspects such as artistic strategies and genre, but also marketing and cultural politics, this volume takes a critical look at ways of adapting and appropriating cultural texts across epochs and cultures in literature, film and the arts.</t>
  </si>
  <si>
    <t>Pascal Nicklas, Berlin Oliver Lindner, University of Bayreuth, Germany.</t>
  </si>
  <si>
    <t>The Novel</t>
  </si>
  <si>
    <t>A Biography</t>
  </si>
  <si>
    <t>Schmidt, Michael</t>
  </si>
  <si>
    <t>The 700-year history of the novel in English defies straightforward telling. Geographically and culturally boundless, with contributions from Great  Britain, Ireland, America, Canada, Australia, India, the Caribbean, and Southern Africa influenced by great novelists working in other languages and encompassing a range of genres, the story of the novel in English unfolds like a richly varied landscape that invites exploration rather than a linear journey. In The Novel: A Biography, Michael Schmidt does full justice to its complexity.Like his hero Ford Madox Ford in The March of Literature, Schmidt chooses as his traveling companions not critics or theorists but  artist practitioners,  men and women who feel  hot love  for the books they admire, and fulminate against those they dislike. It is their insights Schmidt cares about. Quoting from the letters, diaries, reviews, and essays of novelists and drawing on their biographies, Schmidt invites us into the creative dialogues between authors and between books, and suggests how these dialogues have shaped the development of the novel in English.Schmidt believes there is something fundamentally subversive about art: he portrays the novel as a liberalizing force and a revolutionary stimulus. But whatever purpose the novel serves in a given era, a work endures not because of its subject, themes, political stance, or social aims but because of its language, its sheer invention, and its resistance to cliché--some irreducible quality that keeps readers coming back to its pages.</t>
  </si>
  <si>
    <t>ContentsPrologueIntroduction1. “LITERATURE IS INVENTION”: Mandeville’s Travels, Ranulf Higden’s Polychronicon, De Proprietatibus Rerum2. TRUE STORIES: William Caxton, Thomas Malory, Foxe’s Book of Martyrs3. THREE SPRINGS: Sir Philip Sidney, Fray Antonio de Guevara, John Lyly, Thomas Nashe4. BEFORE IRONY: John Bunyan5. ENTER AMERICA: Aphra Behn, Zora Neale Hurston6. IMPERSONATION: Daniel Defoe, Truman Capote, J. M. Coetzee7. PROPORTION: François Rabelais, Sir Thomas Urquhart, Jonathan Swift, Samuel Johnson, Voltaire, Oliver Goldsmith, Alasdair Gray8. SEX AND SENSIBILITY: Samuel Richardson, Eliza Haywood, Anna Laetitia Barbauld, John Cleland9. “NUVVLES”: Miguel de Cervantes, Alain-René Lesage, Henry Fielding, Tobias Smollett, Frederick Marryat, Richard Dana, C. S. Forester, Patrick O’Brian10. “A COCK AND A BULL”: Laurence Sterne11. THE EERIE: Horace Walpole, Clara Reeve, William Beckford, Ann Radcliffe, Matthew Gregory Lewis, Charles Brockden Brown, Charles Robert Maturin&lt;/</t>
  </si>
  <si>
    <t>Given the fluidity with which [Schmidt] ranges across the canon (as well as quite a bit beyond it), one is tempted to say that he carries English literature inside his head as if it were a single poem, except that there are sections in The Novel on the major Continental influences, too—the French, the Russians, Cervantes, Kafka—so it isn’t only English. If anyone’s up for the job, it would seem to be him… Take a breath, clear the week, turn off the WiFi, and throw yourself in… The book, at its heart, is a long conversation about craft. The terms of discourse aren’t the classroom shibboleths of plot, character, and theme, but language, form, and address. Here is where we feel the force of Schmidt’s experience as an editor and a publisher as well as a novelist… Like no other art, not poetry or music on the one hand, not photography or movies on the other, [a novel] joins the self to the world, puts the self in the world, does the deep dive of interiority and surveils the social scope… [Novels] are also exceptionally good at representing subjectivity, at making us feel what it’s like to inhabit a character’s mind. Film and television, for all their glories as narrative and visual media, have still not gotten very far in that respect, nor is it easy to see how they might… Schmidt reminds us what’s at stake, for novels and their intercourse with selves. The Novel isn’t just a marvelous account of what the form can do it is also a record, in the figure who appears in its pages, of what it can do to us. The book is a biography in that sense, too. Its protagonist is Schmidt himself, a single reader singularly reading.-- William Deresiewicz The Atlantic[Schmidt] reads so intelligently and writes so pungently…Schmidt’s achievement: a herculean literary labor, carried off with swashbuckling style and critical aggression.-- John Sutherland New York Times Book ReviewIf you want your books a bit quieter and m</t>
  </si>
  <si>
    <t>SchmidtMichael: Michael Schmidt is Professor of Poetry at the University of Glasgow and a writer in residence at St John’s College, Cambridge. He is founder and editorial and managing director of Carcanet Press.</t>
  </si>
  <si>
    <t>Imagining Extinction</t>
  </si>
  <si>
    <t>The Cultural Meanings of Endangered Species</t>
  </si>
  <si>
    <t>Heise, Ursula K.</t>
  </si>
  <si>
    <t>University of Chicago Press</t>
  </si>
  <si>
    <t xml:space="preserve"> LIT000000 LITERARY CRITICISM / General; LIT024060 LITERARY CRITICISM / Modern / 21st Century ; NAT046000 NATURE / Endangered Species; PHI005000 PHILOSOPHY / Ethics &amp; Moral Philosophy</t>
  </si>
  <si>
    <t>We are currently facing the sixth mass extinction of species in the history of life on Earth, biologists claim—the first one causedby humans. Activists, filmmakers, writers, and artists are seeking to bring the crisis to the public’s attention through stories and images that use the strategies of elegy, tragedy, epic, and even comedy. Imagining Extinction is the first book to examine the cultural frameworks shaping these narratives and images.Ursula K. Heise argues that understanding these stories and symbols is indispensable for any effective advocacy on behalf of endangered species. More than that, she shows how biodiversity conservation, even and especially in its scientific and legal dimensions, is shaped by cultural assumptions about what is valuable in nature and what is not. These assumptions are hardwired into even seemingly neutral tools such as biodiversity databases and laws for the protection of endangered species. Heise shows that the conflicts and convergences of biodiversity conservation with animal welfare advocacy, environmental justice, and discussions about the Anthropocene open up a new vision of multispecies justice. Ultimately, Imagining Extinction demonstrates that biodiversity, endangered species, and extinction are not only scientific questions but issues of histories, cultures, and values.</t>
  </si>
  <si>
    <t>List of IllustrationsAcknowledgmentsIntroduction: From the End of Nature to the Beginning of the Anthropocene1 Lost Dogs, Last Birds, and Listed Species: Elegy and Comedy in Conservation Stories2 From Arks to ARKive.org: Database, Epic, and Biodiversity3 The Legal Lives of Endangered Species: Biodiversity Laws and Culture4 Mass Extinction and Mass Slaughter: Biodiversity, Violence, and the Dangers of Domestication5 Biodiversity, Environmental Justice, and Multispecies Communities6 Multispecies Fictions for the AnthropoceneCoda: The Hug of the Polar BearWorks CitedIndex</t>
  </si>
  <si>
    <t>“Heise is the leading ecocritic of her generation. Any serious-minded person with a concern for the longstanding but accelerating plight of endangered nonhuman species—and how to make sense of its history and possible futures as an urgent cultural predicament—is certain to profit from reading Imagining Extinction.”— Lawrence Buell, Harvard University“Imagining Extinction shows Heise working at the height of her powers, traversing a formidable range of charged ecological-cultural issues that include mass species extinctions and rapid loss of biodiversity global climate change narrative ‘templates’ that structure how cultures care about, and tell stories about, other species the rise of biodiversity databases biodiversity laws and animal rights. This book is elegantly written, cogently organized, and comprehensively researched.”— Nicole Shukin, University of Victoria“[An] important, scholarly book. . . . Recommended.”— Choice“Timely and nuanced.”— ECOhUMANITIES Ursula Heise, who takes the time to unravel the philosophical contradictions that riddle the field with landmines. She’s very good at asking difficult questions. . . . Her book breaks interesting ground, examining the role of archives and databases as cultural mechanisms for establishing meaning as important as science fiction, ethnography, and theories of justice. All of these are woven together in the book, producing some refreshing new ways of thinking about our predicament. — Nowtopian A nuanced re-visioning of extinction discourse, inflected powerfully by literary traditions ranging fromelegy toepic.. . . Bound by temporal division, suggests Heise, only the human imagination can seemingly inspire the kind of social and political action championed by environmentalists and scientists alike. . . .</t>
  </si>
  <si>
    <t>Ursula K. Heiseis the Marcia H. Howard Chair in Literary Studies in the Department of English and the Institute of the Environment and Sustainability at the University of California, Los Angeles.Her books include Chronoschisms: Time, Narrative, and Postmodernism and Sense of Place and Sense of Planet: The Environmental Imagination of the Global.</t>
  </si>
  <si>
    <t>Between Women</t>
  </si>
  <si>
    <t>Friendship, Desire, and Marriage in Victorian England</t>
  </si>
  <si>
    <t>Marcus, Sharon</t>
  </si>
  <si>
    <t xml:space="preserve"> HIS010000 HISTORY / Europe / General; LIT004160 LITERARY CRITICISM / LGBT</t>
  </si>
  <si>
    <t>Women in Victorian England wore jewelry made from each other's hair and wrote poems celebrating decades of friendship. They pored over magazines that described the dangerous pleasures of corporal punishment. A few had sexual relationships with each other, exchanged rings and vows, willed each other property, and lived together in long-term partnerships described as marriages. But, as Sharon Marcus shows, these women were not seen as gender outlaws. Their desires were fanned by consumer culture, and their friendships and unions were accepted and even encouraged by family, society, and church. Far from being sexless angels defined only by male desires, Victorian women openly enjoyed looking at and even dominating other women. Their friendships helped realize the ideal of companionate love between men and women celebrated by novels, and their unions influenced politicians and social thinkers to reform marriage law.  Through a close examination of literature, memoirs, letters, domestic magazines, and political debates, Marcus reveals how relationships between women were a crucial component of femininity. Deeply researched, powerfully argued, and filled with original readings of familiar and surprising sources, Between Women overturns everything we thought we knew about Victorian women and the history of marriage and family life. It offers a new paradigm for theorizing gender and sexuality--not just in the Victorian period, but in our own.</t>
  </si>
  <si>
    <t>Between Women is a compelling and innovative study that reveals the centrality of women's relationships in rnainstream Victorian life. . . . Marcus's new book is a rich and exciting addition to scholarship on gender, sexuality, and relationships. . . . It is significant scholarship and a very pleasurable read.---Jill Rappoport, Tulsa Studies in Women's LiteratureThe richness of sources incorporated in this work should be beneficial to any reader interested in the issue of gender and sexuality in the nineteenth century.---Isaac Yue, H-Net ReviewsThe study's packed scholarly discourse will doubtless create new dialogue about these gender descriptions and their implications for the modern day. Abundant chapter notes and primary and secondary bibliographic entries make this a good research source.---S.A. Parker, ChoiceThe history of gender and sexuality becomes much more interesting, difficult, and subtle after [reading] Between Women. Reading the love and affection of nineteenth-century women now requires a new level of care and historical self-consciousness that may be painful to possess, as it will remind us of our own losses--of the affection, eroticism, attachment, encouragement, and tremendous fun between the ordinary women--real and fictional--Marcus has so valiantly reimagined, recovered, and recorded.---Elaine Freedgood, Romanticism and Victorianism on the NetFinalist for the Judy Grahn Award for Lesbian Nonfiction, Publishing TriangleWinner of the 2007 Lambda Literary Award for best book in LGBT Studies Between Women significantly revises conventional wisdom about Victorian female friendships, desire, and marriage. To tell this story, Marcus has studied women's life writings, canonical fiction, fashion magazines, doll stories, and anthropological texts of the period. The result is intellectually stunning and wonderfully entertaining. —Judith R. Walko</t>
  </si>
  <si>
    <t>Sharon Marcus is Associate Professor of English and Comparative Literature at Columbia University. She is the author of Apartment Stories: City and Home in Nineteenth-Century Paris and London.</t>
  </si>
  <si>
    <t>Distracted Subjects</t>
  </si>
  <si>
    <t>Madness and Gender in Shakespeare and Early Modern Culture</t>
  </si>
  <si>
    <t>Neely, Carol Thomas</t>
  </si>
  <si>
    <t xml:space="preserve"> LIT015000 LITERARY CRITICISM / Shakespeare; LIT025050 LITERARY CRITICISM / Subjects &amp; Themes / Women ; PSY015000 PSYCHOLOGY / History</t>
  </si>
  <si>
    <t>In the first book to provide a feminist analysis of early modern madness, Carol Thomas Neely reveals the mobility and heterogeneity of discourses of  distraction,  the most common term for the condition in late-sixteenth- and early seventeenth-century...</t>
  </si>
  <si>
    <t xml:space="preserve"> 'Distraction' is both subject and method for Carol Thomas Neely's varied, readable, and refreshing study of that diffuse term 'madness' on the early modern stage.... A short epilogue on recent images and representations of madness continues Neely's careful, understated negotiation of historicism and presentism, stressing similarities as well as differences between modern and early modern perceptions. Michael MacDonald, Professor of History, University of Michigan: Despite two decades of historical scholarship challenging and modifying the conclusions of Michel Foucault's famous Madness and Civilization, surprisingly little of that work has focused on the English Renaissance, and there has been no adequate treatment of madness in the great literature of the era. Carol Neely's book does far more than fill in the blankest spots in our mental map: it combines the methods and sources of literary and social history to produce what is easily the best cultural history of the topic ever published. Neely's close readings of playwrights' representations of madness offer new insights into some of the greatest dramas of the age. Distracted Subjects makes a major advance in both our understanding of the history of insanity and also the theories and methodologies we use to study it. It is a book that should be read by everyone interested in the literature and culture of early modern England. Gail Kern Paster, Director of the Folger Shakespeare Library: No one working in early modern English studies today knows more about madness and the representations of madness than Carol Thomas Neely, and no one can hold a candle to her when it comes to acute readings of the plays in which the mad or those accused of madness or possession appear. Distracted Subjects contains some of the best readings of canonical Shakespeare plays that I have read in years. This is a major book, one that will become required reading for scholars and students,</t>
  </si>
  <si>
    <t>NeelyCarol Thomas: Carol Thomas Neely is Professor of English and Women's Studies, University of Illinois at Urbana'Champaign. She is the author of Broken Nuptials in Shakespeare's Plays and coeditor of The Woman's Part: Feminist Criticism of Shakespeare.</t>
  </si>
  <si>
    <t>Codierungen von Emotionen im Mittelalter / Emotions and Sensibilities in the Middle Ages</t>
  </si>
  <si>
    <t>Jaeger, C. Stephen / Kasten, Ingrid</t>
  </si>
  <si>
    <t>Trends in Medieval Philology</t>
  </si>
  <si>
    <t xml:space="preserve"> LIT004170 LITERARY CRITICISM / European / German</t>
  </si>
  <si>
    <t>Historical research into emotionality is at present generally enjoying an heightened level of interest. This bilingual volume documents the proceedings of an international conference, discussing current paradigms and perspectives in historical literary research into emotions and heightening awareness of the mediality of cultures of emotion in historical change. The discussion of methodological questions opens up avenues for interdisciplinary research.</t>
  </si>
  <si>
    <t>C. Stephen Jaeger: Emotions and Sensibilities: Some Preluding Thoughts Ingrid Kasten: Einleitung I. Modelle und Theorien Niklaus Largier: 'Inner Senses - Outer Senses': The Practice of Emotions in Medieval Mysticism Christoph Huber: Geistliche Psychagogie. Zur Theorie der Affekte im Benjamin Minor des Richard von St. Victor Jutta Eming: Mediävistik und Psychoanalyse II. Historische Semantik Klaus Grubmüller: Historische Semantik und Diskursgeschichte: zorn, n&amp;icirct und haz Wolfgang Haubrichs: Emotionen vor dem Tode und ihre Ritualisierung Jan Ziolkowski: Amaritudo Mentis: The Archpoet's Interiorization and Exteriorization of Bitterness in its Twelfth-Century Contexts III. Handlungs- und Zeichencharakter von Emotionen Hildegard Elisabeth Keller: Zorn gegen Gorio. Zeichenfunktion von zorn im althochdeutschen Georgslied Elke Koch: Inszenierungen von Trauer, Körper und Geschlecht im Parzival Wolframs von Eschenbach Kathryn Starkey: Brunhild's Smile. Emotion and the Politics of Gender in the Nibelungenlied Ann Marie Rasmussen: Emotions, Gender, and Lordship in Medieval Literature: Clovi's Grief, Tristan's Anger, and Kriemhild's Restless Corpse IV. Norm und Wissen Theodore M. Andersson: Is There a History of Emotions in Eddic Heroic Poetry? Daniel Sävborg's Critique of Eddic Chronology Klaus Ridder: Emotion und Reflexion in erzählender Literatur des Mittelalters Andrea Sieber: Die angest des Herkules. Zum Wandel emotionaler Verhaltensmuster in mittelalterlichen Trojaromanen V. Medialität, Imagination und Transfor</t>
  </si>
  <si>
    <t xml:space="preserve"> Den Herausgebern und den Beiträgern ist zu danken, einen mutigen Schritt vorwärts in der Psychohistorie gemacht zu haben. Albrecht Classen in: Mediaevistik 18/2005  Der vorliegende Band illustriert die schier überbordende, auch disparate Fülle und Vielfalt an Fragestellungen und Methoden, die sich zur Zeit mit mediävistischer Emotionsforschung verbinden (lassen). Rüdiger Schnell in: Zeitschirft für deutsche Sprache und deutsche Literatur 3/2006</t>
  </si>
  <si>
    <t>Ingrid Kasten ist Professorin für Ältere Deutsche Literatur und Sprache an der Freien Universität Berlin.C. Stephen Jaeger ist Professor für Deutsche Sprach- und Literaturwissenschaft und für Vergleichende Literaturwissenschaft an der Universität Illinois/Urbana.</t>
  </si>
  <si>
    <t>Shakespeare and the Jews</t>
  </si>
  <si>
    <t>Shapiro, James</t>
  </si>
  <si>
    <t xml:space="preserve"> LIT004120 LITERARY CRITICISM / European / English, Irish, Scottish, Welsh; LIT015000 LITERARY CRITICISM / Shakespeare; PER011000 PERFORMING ARTS / Theater / General; REL040000 RELIGION / Judaism / General</t>
  </si>
  <si>
    <t>First published in 1996, James Shapiro's pathbreaking analysis of the portrayal of Jews in Elizabethan England challenged readers to recognize the significance of Jewish questions in Shakespeare's day. From accounts of Christians masquerading as Jews to fantasies of settling foreign Jews in Ireland, Shapiro's work delves deeply into the cultural insecurities of Elizabethans while illuminating Shakespeare's portrayal of Shylock in The Merchant of Venice. In a new preface, Shapiro reflects upon what he has learned about intolerance since the first publication of Shakespeare and the Jews.</t>
  </si>
  <si>
    <t>Preface to the Twentieth Anniversary EditionAcknowledgmentsA Note on TextsIntroduction1. False Jews and Counterfeit Christians2. Myths, Histories, Consequences3. The Jewish Crime4. The Pound of Flesh5. The Hebrew Will Turn Christian6. Race, Nation, or Alien?7. Shakespeare and the Jew Bill of 1753ConclusionNotesSelect BibliographyIndex</t>
  </si>
  <si>
    <t>Hilton Als:Shapiro provides a shocking overview of Elizabethan England's anti-Semitism, and shows how Shylock was shaped by that Christian nation's fears Shakespeare's Jew conformed all too closely to his audience's expectations.Grace Tiffany, Western Michigan University:[Shapiro] forces us to recognize the racist underside of 'Enlightenment' politics and Shakespeare's part in the creation of an insular and xenophobic Englishness.Richard Halpern, University of Colorado-Boulder:Shapiro is not concerned merely with Jewish figures in Shakespeare's plays rather, his book grapples with the much vaster questions of Jewishness and Shakespearean culture.Eric Sterling, Auburn University:James Shapiro couples his extensive research with insightful interpretations and ideas, creating an impressive study that will aid scholars of history, literature, and Judaism for decades to come.Marilyn L. Williamson:A must-read: it raises fundamental questions about literature in this era of violent bigotry and political correctness.Andrea Solomon, University of California, Berkeley:I plan to teach this book alongside The Merchant of Venice the next chance I get.An outstanding example of how a literary figure can illuminate both our cultural past and our present.Shapiro not only explodes the myth of the absent Jew but, more significantly, explores how literature conveys such notions.Our understanding of 'Englishness' is so established by now that it is necessary to read a fine cultural historian like Shapiro to understand how fluid it once was.A valuable approach to one of Shakespeare's most challenging and elusive masterpieces.A repository of information about a great many matters long in need of the kind of intelligent analysis that Shapiro gives them.A groundbreaking study of Elizabethan anti-Semitism that offers a shockingly long pedigree for Shakespeare's Shylock.What Shapiro shows convincingly is how deeply Sh</t>
  </si>
  <si>
    <t>James Shapiro is the Larry Miller Professor of English at Columbia University and a governor of the Folger Shakespeare Library. He is the author of several books, including The Year of Lear: Shakespeare in 1606 (2015) and 1599: A Year in the Life of William Shakespeare (2005).</t>
  </si>
  <si>
    <t>Writing New England</t>
  </si>
  <si>
    <t>An Anthology from the Puritans to the Present</t>
  </si>
  <si>
    <t>Delbanco, Andrew</t>
  </si>
  <si>
    <t xml:space="preserve"> HIS036100 HISTORY / United States / State &amp; Local / New England (CT, MA, ME, NH, RI, VT); HIS037000 HISTORY / World; LCO000000 LITERARY COLLECTIONS / General; LIT004020 LITERARY CRITICISM / American / General</t>
  </si>
  <si>
    <t>The story of New England writing begins some 400 years ago, when a group of English Puritans crossed the Atlantic believing that God had appointed them to bring light and truth to the New World. Over the centuries since, the people of New England have produced one of the great literary traditions of the world--an outpouring of poetry, fiction, history, memoirs, letters, and essays that records how the original dream of a godly commonwealth has been both sustained and transformed into a modern secular culture enriched by people of many backgrounds and convictions.Writing New England, edited by the literary scholar and critic Andrew Delbanco, is the most comprehensive anthology of this tradition, offering a full range of thought and style. The major figures of New England literature--from John Winthrop and Anne Bradstreet to Emerson, Hawthorne, Dickinson, and Thoreau, to Robert Frost, Wallace Stevens, Robert Lowell, Anne Sexton, and John Updike--are of course represented, often with fresh and less familiar selections from their works. But Writing New England also samples a wide range of writings including Puritan sermons, court records from the Salem witch trials, Felix Frankfurter's account of the case of Sacco and Vanzetti, William Apess's eulogy for the Native American King Philip, pamphlets and poems of the Revolution and the Civil War, natural history, autobiographical writings of W. E. B. Du Bois and Malcolm X, Mary Antin's account of the immigrant experience, John F. Kennedy's broadcast address on civil rights, and A. Bartlett Giamatti's memoir of a Red Sox fan.Organized thematically, this anthology provides a collective self-portrait of the New England mind. With an introductory essay on the origins of New England, a detailed chronology, and explanatory headnotes for each selection, the book is a welcoming introduction to a great American literary tradition and a treasury of vivid writing that defines what</t>
  </si>
  <si>
    <t>Andrew Delbanco's attractive anthology, which offers a judicious selection of material, pertinent both for readers who are new to the writing of the region and for those who it well. As Delbanco explains in his preface, he has tried to keep the anthology in line with his conviction that New England itself includes  different and distinct regions of cultural inheritance.  He also works hard to show how the continuities in New England writing are inflected differently by African-Americans, Jewish Americans, Irish Americans, working-class Americans and American women, particularly when set along-side the classic texts produced by privileged white men. The anthology is wonderfully diverse.There is nothing now in print quite like Writing New England. Three things make the book stand out: its enlargement of one's sense of the varieties of people who, over time, have inhabited New England its insights into one region's contributions to the country at large and its sheer readability. Strongly recommended.Readers concerned that a New England anthology of writing would slip into mawkish paeans to autumn and Yankee wisdom should know that Delbanco does not shy from the darker aspects of our region and its history...Delbanco's business, at least in book form, has always been America--its culture, history and literature: whether he is anthologizing Emerson, Lincoln or the Puritans, or writing about American religion...Delbanco ensures that the path between past and present remains open and well-trod.Writing New England is a readable, usable, invaluable gift to readers of American literature and to those who appreciate the virtues of anthology...The literary landscape in New England is precious in its beauty harsh in its honesty, and soaring in its genius. Merely by possessing this book we stake a claim in the bounty.Handsomely produced...[and] imaginatively done...[This] anthology succeeds admirably in conveying, in Delbanco's words,  how New England</t>
  </si>
  <si>
    <t>DelbancoAndrew: Andrew Delbanco is the Mendelson Family Chair of American Studies and Julian Clarence Levi Professor in the Humanities at Columbia University.</t>
  </si>
  <si>
    <t>Chaucer</t>
  </si>
  <si>
    <t>A European Life</t>
  </si>
  <si>
    <t>Turner, Marion</t>
  </si>
  <si>
    <t xml:space="preserve"> BIO007000 BIOGRAPHY &amp; AUTOBIOGRAPHY / Literary; LIT004120 LITERARY CRITICISM / European / English, Irish, Scottish, Welsh; LIT011000 LITERARY CRITICISM / Medieval</t>
  </si>
  <si>
    <t>A groundbreaking biography that recreates the cosmopolitan world in which a wine merchant’s son became one of the most celebrated of all English poets More than any other canonical English writer, Geoffrey Chaucer lived and worked at the center of political life—yet his poems are anything but conventional. Edgy, complicated, and often dark, they reflect a conflicted world, and their astonishing diversity and innovative language earned Chaucer renown as the father of English literature. Marion Turner, however, reveals him as a great European writer and thinker. To understand his accomplishment, she reconstructs in unprecedented detail the cosmopolitan world of Chaucer’s adventurous life, focusing on the places and spaces that fired his imagination.Uncovering important new information about Chaucer’s travels, private life, and the early circulation of his writings, this innovative biography documents a series of vivid episodes, moving from the commercial wharves of London to the frescoed chapels of Florence and the kingdom of Navarre, where Christians, Muslims, and Jews lived side by side. The narrative recounts Chaucer’s experiences as a prisoner of war in France, as a father visiting his daughter’s nunnery, as a member of a chaotic Parliament, and as a diplomat in Milan, where he encountered the writings of Dante and Boccaccio. At the same time, the book offers a comprehensive exploration of Chaucer’s writings, taking the reader to the Troy of Troilus and Criseyde, the gardens of the dream visions, and the peripheries and thresholds of The Canterbury Tales.By exploring the places Chaucer visited, the buildings he inhabited, the books he read, and the art and objects he saw, this landmark biography tells the extraordinary story of how a wine merchant’s son became the poet of The Canterbury Tales.</t>
  </si>
  <si>
    <t xml:space="preserve"> A meticulously researched, well-styled academic study showing Chaucer as the ‘consummate networker.’ </t>
  </si>
  <si>
    <t>Marion Turner is associate professor of English at Jesus College, University of Oxford.</t>
  </si>
  <si>
    <t>Magic and Magicians in the Middle Ages and the Early Modern Time</t>
  </si>
  <si>
    <t>The Occult in Pre-Modern Sciences, Medicine, Literature, Religion, and Astrology</t>
  </si>
  <si>
    <t>Fundamentals of Medieval and Early Modern Culture</t>
  </si>
  <si>
    <t>20</t>
  </si>
  <si>
    <t>Individual Motifs, Motif Research</t>
  </si>
  <si>
    <t xml:space="preserve"> HIS037010 HISTORY / Medieval; LIT000000 LITERARY CRITICISM / General; LIT011000 LITERARY CRITICISM / Medieval; REL015000 RELIGION / Christianity / History</t>
  </si>
  <si>
    <t>While previous scholarship has mostly focused on concrete cases of magicians, on law cases brought against them, or on conflicts between the Church and magical practitioners in the pre-modern world, the present volume offers a range of studies focusing on textual representations of magicians and magic, both fictional and historical, reflecting a critical dimension in the history of mentality.</t>
  </si>
  <si>
    <t>Albrecht Classen, University of Arizona, Tucson, AZ, USA</t>
  </si>
  <si>
    <t>The Dark Fantastic</t>
  </si>
  <si>
    <t>Race and the Imagination from Harry Potter to the Hunger Games</t>
  </si>
  <si>
    <t>Thomas, Ebony Elizabeth</t>
  </si>
  <si>
    <t>Postmillennial Pop</t>
  </si>
  <si>
    <t>13</t>
  </si>
  <si>
    <t xml:space="preserve"> LIT004040 LITERARY CRITICISM / American / African-American; LIT009000 LITERARY CRITICISM / Children's &amp; Young Adult Literature</t>
  </si>
  <si>
    <t>Reveals the diversity crisis in children's and young adult media as not only a lack of representation, but a lack of imaginationStories provide portals into other worlds, both real and imagined. The promise of escape draws people from all backgrounds to speculative fiction, but when people of color seek passageways into the fantastic, the doors are often barred. This problem lies not only with children’s publishing, but also with the television and film executives tasked with adapting these stories into a visual world. When characters of color do appear, they are often marginalized or subjected to violence, reinforcing for audiences that not all lives matter.  The Dark Fantastic is an engaging and provocative exploration of race in popular youth and young adult speculative fiction. Grounded in her experiences as YA novelist, fanfiction writer, and scholar of education, Thomas considers four black girl protagonists from some of the most popular stories of the early 21st century: Bonnie Bennett from the CW’s The Vampire Diaries, Rue from Suzanne Collins’s The Hunger Games, Gwen from the BBC’s Merlin, and Angelina Johnson from J.K. Rowling’s Harry Potter. Analyzing their narratives and audience reactions to them reveals how these characters mirror the violence against black and brown people in our own world.  In response, Thomas uncovers and builds upon a tradition of fantasy and radical imagination in Black feminism and Afrofuturism to reveal new possibilities. Through fanfiction and other modes of counter-storytelling, young people of color have reinvisioned fantastic worlds that reflect their own experiences, their own lives. As Thomas powerfully asserts, “we dark girls deserve more, because we are more.”</t>
  </si>
  <si>
    <t>Thorough, creative, and revolutionary, The Dark Fantastic addresses the &amp;amp imagination gap that plagues the majority of children's and YA media, which erases and mutes the stories and agency of black characters. From Harry Potter to The Hunger Games, Ebony Elizabeth Thomas sheds light on the dark fantastic to point scholars and fans toward a world where we can all experience and be liberated by the power of magic.A compelling synthesis of speculative fiction, critical race theory, autobiography, and fantasy, The Dark Fantastic provides a powerful diagnosis of how racial difference shapes our imaginations. If you are looking for ways to repair the damage wrought by the lack of diversity in popular culture, there's no better place to begin.A compelling work of criticism, autoethnography, and counter-storytelling. Ebony Elizabeth Thomas reads within and across novels, film, television, fanfiction, the writers who create them, and online communities in order to explore the &amp;amp role of race in the collective literary imagination. Thomas powerfully introduces the concept of the imagination gap and articulates its implications for the culture as a whole, recognizing the power and necessity of new stories capable of remaking the world.One of the most brilliant and woke explorations of race and speculative fiction Ive ever read. Thomas breaks down the history of fantasy and imagination and shows us how far we have to go with such patience and clarity I felt like I was sitting beside her, growing smarter with each word.A creative blend of autoethnography, literary analysis, and counter-storytelling, this volume is intriguing, accessible, and raises important questions that will likely generate additional research on this topic... A must read, especially for current and future educators.If you care about thoughtfully engaging with race, Harry Potter, and fandom, you definitely need to check out The Dark Fantastic.The Dark Fantasti</t>
  </si>
  <si>
    <t>ThomasEbony Elizabeth: Ebony Elizabeth Thomas is Associate Professor in the Literacy, Culture, and International Educational Division at the University of Pennsylvania’s Graduate School of Education. A former Detroit Public Schools teacher and National Academy of Education/Spencer Foundation Postdoctoral Fellow, she is an expert on diversity in children’s literature, youth media, and fan studies.Ebony Elizabeth Thomas is Associate Professor in the Literacy, Culture, and International Educational Division at the University of Pennsylvania’s Graduate School of Education. A former Detroit Public Schools teacher and National Academy of Education/Spencer Foundation Postdoctoral Fellow, she is an expert on diversity in children’s literature, youth media, and fan studies.</t>
  </si>
  <si>
    <t>Dostoevsky</t>
  </si>
  <si>
    <t>A Writer in His Time</t>
  </si>
  <si>
    <t>Frank, Joseph</t>
  </si>
  <si>
    <t xml:space="preserve"> BIO007000 BIOGRAPHY &amp; AUTOBIOGRAPHY / Literary; LIT004240 LITERARY CRITICISM / Russian &amp; Former Soviet Union</t>
  </si>
  <si>
    <t>Joseph Frank's award-winning, five-volume Dostoevsky is widely recognized as the best biography of the writer in any language--and one of the greatest literary biographies of the past half-century. Now Frank's monumental, 2500-page work has been skillfully abridged and condensed in this single, highly readable volume with a new preface by the author. Carefully preserving the original work's acclaimed narrative style and combination of biography, intellectual history, and literary criticism, Dostoevsky: A Writer in His Time illuminates the writer's works--from his first novel Poor Folk to Crime and Punishment and The Brothers Karamazov--by setting them in their personal, historical, and above all ideological context. More than a biography in the usual sense, this is a cultural history of nineteenth-century Russia, providing both a rich picture of the world in which Dostoevsky lived and a major reinterpretation of his life and work.</t>
  </si>
  <si>
    <t>Awards for Frank&amp;#39s Dostoevsky Volumes:National Book Critics Circle Award for Biography 1984 - Los Angeles Times Book Prize - 2 James Russell Lowell Prizes - 2 Christian Gauss Awards [This book] ensures Frank's status as the definitive literary biographer of one of the best fiction writers ever. —David Foster Wallace The editing and deep thought that have gone into this magnificent one-volume condensation of Frank's magnum opus are to be greatly admired. This is the best biography of Dostoevsky, the best reading of some of the major novels, the best cultural history of nineteenth-century Russia. Just the best. —Robin Feuer Miller, Brandeis University, author of Dostoevsky's Unfinished JourneyThis is the Dostoevsky we encounter in Joseph Frank's superb Dostoevsky: A Writer in His Time, a one-volume, 984-page condensation of Frank's five-volume biography of the author, written over the course of a long and distinguished career. . . . Few biographers could muster the intelligence and imagination needed to capture all this in a single tome. We should be grateful for Joseph Frank.---Peter Savodnik, CommentaryMost of us spend much of our life trying to understand only a handful of people we know and love, in a span of time usually extending just three generations (from our parents to our children). Imagine, then, devoting your life to trying to make sense of one other person long dead, whom you had necessarily never met, with whom you may have nothing in common, and whose times and works must always seem elusive, encoded and frustratingly out of your reach. In a pursuit of that kind, Leon Edel trudged through five volumes on Henry James, Robert Caro is working away on his fourth installment of Lyndon Johnson's biography, and Edmund Morris is finalizing his third book on Teddy Roosevelt. Joseph Frank, though, trumps them all. After writing Feodor Dostoevsky's biography in five volumes, Frank and</t>
  </si>
  <si>
    <t>Joseph Frank is professor emeritus of Slavic and comparative literature at Stanford and Princeton. The five volumes of his Dostoevsky biography, published between 1976 and 2002, won a National Book Critics Circle Award, a Los Angeles Times book prize, two James Russell Lowell Prizes, two Christian Gauss Awards, and other honors. In 2008, the American Association for the Advancement of Slavic Studies awarded Frank its highest honor.</t>
  </si>
  <si>
    <t>In a Queer Time and Place</t>
  </si>
  <si>
    <t>Transgender Bodies, Subcultural Lives</t>
  </si>
  <si>
    <t>Halberstam, J. Jack</t>
  </si>
  <si>
    <t xml:space="preserve"> LIT003000 LITERARY CRITICISM / Feminist; LIT004160 LITERARY CRITICISM / LGBT</t>
  </si>
  <si>
    <t>The first full-length study of transgender representations in art, fiction, film, video, and musicIn her first book since the critically acclaimed Female Masculinity, Judith Halberstam examines the significance of the transgender body in a provocative collection of essays on queer time and space. She presents a series of case studies focused on the meanings of masculinity in its dominant and alternative forms’ especially female and trans-masculinities as they exist within subcultures, and are appropriated within mainstream culture.In a Queer Time and Place opens with a probing analysis of the life and death of Brandon Teena, a young transgender man who was brutally murdered in small-town Nebraska. After looking at mainstream representations of the transgender body as exhibited in the media frenzy surrounding this highly visible case and the Oscar-winning film based on Brandon's story, Boys Don’t Cry, Halberstam turns her attention to the cultural and artistic production of queers themselves. She examines the “transgender gaze,” as rendered in small art-house films like By Hook or By Crook, as well as figurations of ambiguous embodiment in the art of Del LaGrace Volcano, Jenny Saville, Eva Hesse, Shirin Neshat, and others. She then exposes the influence of lesbian drag king cultures upon hetero-male comic films, such as Austin Powers and The Full Monty, and, finally, points to dyke subcultures as one site for the development of queer counterpublics and queer temporalities. Considering the sudden visibility of the transgender body in the early twenty-first century against the backdrop of changing conceptions of space and time, In a Queer Time and Place is the first full-length study of transgender representations in art, fiction, film, video, and music. This pioneering book offers both a jumping off point for future analysis of transgenderism and an important new way to understand cultu</t>
  </si>
  <si>
    <t>Lisa Duggan,author of Twilight of Equality: Neoliberalism, Cultural Politics, and the Attack on Democracy:Halberstams marvelous new book combines fierce argumentation, vivid description, astute as well as hilarious commentary. The author not only provides a powerful critique of common defenses and dismissals of 'postmodernism,' but offers a redefinition of &amp;amp identity politics for the new millennium as well.JD Samson,from the band Le Tigre:An extremely honest and provocative book. Judith Halberstams In A Queer Time and Place both validates and admires the beauty of the transperson as well as the genderqueer in this new era of identity performance. It is an incredible portrayal of the partnership between trans issues and gay and lesbian issues that I applaud with a full heart.The wide-ranging scope of (Halberstams) work both serves to make her book accessible to many kinds of readers as well as to show the wide scope in which her argument registers. This makes her book a joy to read. Similarly, her wit and ability to capture large theoretical terms in rich and layered (and funny!) images contributes to the pleasure of this book of &amp;amp theory.Halberstams text is academically important, critiquing identity politics and examining uncommon but essential transgender representations in art, film, and societyThis small seductive book pours warmth as Halberstam confesses and connects movements of pop culture and high art to a deeper understanding of the potentials of the body. She includes us in her world and its privileged understanding of her subject....In a Queer Time displays Halberstams sophisticated understanding of contemporary culture in a plain and engaging tone.</t>
  </si>
  <si>
    <t>HalberstamJ. Jack: J. Jack Halberstam is Professor of American Studies and Ethnicity at the University of Southern California. Halberstam is the author of In a Queer Time and Place: Transgender Bodies, Subcultural Lives, Skin Shows: Gothic Horror and the Technology of Monsters, Female Masculinity and co-author with Del LaGrace Volcano of The Drag King Book.</t>
  </si>
  <si>
    <t>Walden</t>
  </si>
  <si>
    <t>150th Anniversary Edition</t>
  </si>
  <si>
    <t>Thoreau, Henry David</t>
  </si>
  <si>
    <t>Shanley, J. Lyndon</t>
  </si>
  <si>
    <t>Writings of Henry D. Thoreau</t>
  </si>
  <si>
    <t>26</t>
  </si>
  <si>
    <t xml:space="preserve"> BIO026000 BIOGRAPHY &amp; AUTOBIOGRAPHY / Personal Memoirs; LCO002000 LITERARY COLLECTIONS / American / General</t>
  </si>
  <si>
    <t>One of the most influential and compelling books in American literature, Walden is a vivid account of the years that Henry D. Thoreau spent alone in a secluded cabin at Walden Pond. This edition--introduced by noted American writer John Updike--celebrates the perennial importance of a classic work, originally published in 1854. Much of Walden's material is derived from Thoreau's journals and contains such engaging pieces from the lively  Where I Lived, and What I Lived For  and  Brute Neighbors  to the serene  Reading  and  The Pond in the Winter.  Other famous sections involve Thoreau's visits with a Canadian woodcutter and with an Irish family, a trip to Concord, and a description of his bean field. This is the complete and authoritative text of Walden--as close to Thoreau's original intention as all available evidence allows. This is the authoritative text of Walden and the ideal presentation of Thoreau's great document of social criticism and dissent.</t>
  </si>
  <si>
    <t>Introduction by John Updike ixEconomy 3Where I Lived, and What I lived For 81Reading 99Sounds 111Solitude 129Visitors 140The Bean-Field 155The Village 167The Ponds 173Baker farm 201Higher Laws 210Brute Neighbors 223House-Warming 238Former Inhabitants and Winter Visitors 256Winter Animals 271The Pond in Winter 282Spring 299Conclusion 320Index by Paul O. Williams 335</t>
  </si>
  <si>
    <t xml:space="preserve"> Walden is a self-help book, perhaps the ultimate self-help book, urging us to show up for our own lives, to have the courage to find our own convictions and to try to live them out. . . .  [Thoreau is] a writer of immense humanity, vitality and humor. . . . One hundred fifty years after its publication, Walden also remains a practical, usable manual on how to lead a good, and just life. . . . At its core, Walden is about the project of personal freedom, self-emancipation, which is where all pursuits of freedom must start. --Robert D. Richardson, Smithsonian Magazine Each [volume] is preceded by a substantive, lively and idiosyncratic essay. . . . Together, the essays are a mini-course in Thoreau and the trends he launched in American thought. --Nancy Szokan, Washington Post Book World</t>
  </si>
  <si>
    <t>Henry D. Thoreau (1817&amp;#821162) was an American author, naturalist, poet, and philosopher. He wrote many essays and books, including Civil Disobedience, Walking, and The Maine Woods, among others. John Updike (1932&amp;#82112009) was a Pulitzer Prize-winning novelist, short story writer, and poet.</t>
  </si>
  <si>
    <t>The Irresistible Fairy Tale</t>
  </si>
  <si>
    <t>The Cultural and Social History of a Genre</t>
  </si>
  <si>
    <t xml:space="preserve"> LIT000000 LITERARY CRITICISM / General; LIT009000 LITERARY CRITICISM / Children's &amp; Young Adult Literature</t>
  </si>
  <si>
    <t>If there is one genre that has captured the imagination of people in all walks of life throughout the world, it is the fairy tale. Yet we still have great difficulty understanding how it originated, evolved, and spread--or why so many people cannot resist its appeal, no matter how it changes or what form it takes. In this book, renowned fairy-tale expert Jack Zipes presents a provocative new theory about why fairy tales were created and retold--and why they became such an indelible and infinitely adaptable part of cultures around the world. Drawing on cognitive science, evolutionary theory, anthropology, psychology, literary theory, and other fields, Zipes presents a nuanced argument about how fairy tales originated in ancient oral cultures, how they evolved through the rise of literary culture and print, and how, in our own time, they continue to change through their adaptation in an ever-growing variety of media. In making his case, Zipes considers a wide range of fascinating examples, including fairy tales told, collected, and written by women in the nineteenth century Catherine Breillat's film adaptation of Perrault's  Bluebeard  and contemporary fairy-tale drawings, paintings, sculptures, and photographs that critique canonical print versions. While we may never be able to fully explain fairy tales, The Irresistible Fairy Tale provides a powerful theory of how and why they evolved--and why we still use them to make meaning of our lives.</t>
  </si>
  <si>
    <t>List of Illustrations ix Preface xi Acknowledgments xvii Chapter 1: The Cultural Evolution of Storytelling and Fairy Tales: Human Communication and Memetics 1 Chapter 2: The Meaning of Fairy Tale within the Evolution of Culture 21 Chapter 3: Remaking  Bluebeard,  or Good-bye to Perrault 41 Chapter 4: Witch as Fairy/Fairy as Witch: Unfathomable Baba Yagas 55 Chapter 5: The Tales of Innocent Persecuted Heroines and Their Neglected Female Storytellers and Collectors 80 Chapter 6: Giuseppe Pitr&amp;egrave and the Great Collectors of Folk Tales in the Nineteenth Century 109 Chapter 7: Fairy-Tale Collisions, or the Explosion of a Genre 135 Appendix A: Sensationalist Scholarship: A  New  History of Fairy Tales 157 Appendix B: Reductionist Scholarship: A  New  Definition of the Fairy Tale 175 Notes 191 Bibliography 209 Index 227</t>
  </si>
  <si>
    <t xml:space="preserve"> Zipes is a powerful defender of folklore and succeeds in exploring its role in cultural history as well as its influence today. --Maria Taylor, Times Literary Supplement  Zipes is the undisputed 'king' of the literary criticism of fairy tales kingdom. . . . A rich, persuasive, magical brew, graced by seven illustrations. --Choice  Zipes is considered one of the true experts on fairy tales. He brings considerable erudition to the book which covers some broad issues in fairy-tale analysis, such as how they spread . . . and the role of women collectors and narrators. --Nidhi Mathur, Organiser  In showing how and why fairy tales have become a core part of our central being, Zipes reveals his extensive scholarship in the field, as well as his skill in expounding profoundly about his key interests and concerns relating to the fairy tale genre. This scholarly masterpiece, which has emerged from decades of thought on the subject, deserves a place in all literary collections, as well as consideration by all those concerned with this particular genre. --Lois Henderson, Book Pleasures  Zipes is one of a handful of today's true experts on the fairy tale. Needless to say, he brings considerable erudition to this book, which covers some broad issues in fairy tale analysis such as how they spread (he takes his lead from Richard Dawkins's theory of cultural memes) and the role of women collectors and narrators. . . . General readers with an interest in fairy tales will definitely enjoy what Zipes has to say. --David Azzolina, Library Journal</t>
  </si>
  <si>
    <t>Jack Zipes,University of Minnesota, USA.</t>
  </si>
  <si>
    <t>Literary Theories</t>
  </si>
  <si>
    <t>A Reader and Guide</t>
  </si>
  <si>
    <t>Literary Theories:  A Reader and Guide is the first reader and introductory guide in one volume.  Bringing together theoretically orientated readings by leading exponents of literary theory with lucid introductions, the book offers the student reader a foundation textbook in literary theory.  Divided into 12 sections covering structuralism, feminism, marxism, reader-response theory, psychoanalysis, deconstruction, post-structuralism, postmodernism, new historicism, postcolonialism, gay studies and queer theory, and cultural studies, Literary Theories introduces the reader to the most challenging and engaging aspects of critical studies in the humanities today.  Each section contains several influential texts that provide discussion of theoretical positions and striking examples of close readings of various works of literature from a number of perspectives.  The introductions introduce the theory in question, discuss its main currents, give cross-references to other theories, and contextualise the readings that follow.  An indispensable aid to understanding theory, Literary Theoriesis a significant introduction to theoretical approaches to literature.Unique combination of an anthology of core texts and a thorough introductory guide   Each of the 12 sections contains:Several key textsAn accessible 5000 word introductionTexts selected for their coverage of themes (ie questions of language, genre, the nature of reading, race and gender) and author (from Shakespeare to Virginia Woolf)Three bibliographies: an annotated bibliography introducing the reader to the arguments of influential texts in each field, a supplementary reading list and a list of works cited</t>
  </si>
  <si>
    <t>The Origin of Others</t>
  </si>
  <si>
    <t>Morrison, Toni</t>
  </si>
  <si>
    <t>The Charles Eliot Norton Lectures</t>
  </si>
  <si>
    <t>56</t>
  </si>
  <si>
    <t xml:space="preserve"> HIS036000 HISTORY / United States / General; LIT004040 LITERARY CRITICISM / American / African-American; PHI034000 PHILOSOPHY / Social; SOC031000 SOCIAL SCIENCE / Discrimination &amp; Race Relations; SOC056000 SOCIAL SCIENCE / Black Studies (Global); SOC070000 SOCIAL SCIENCE / Race &amp; Ethnic Relations</t>
  </si>
  <si>
    <t>What is race and why does it matter? Why does the presence of Others make us so afraid? America’s foremost novelist reflects on themes that preoccupy her work and dominate politics: race, fear, borders, mass movement of peoples, desire for belonging. Ta-Nehisi Coates provides a foreword to Toni Morrison’s most personal work of nonfiction to date.</t>
  </si>
  <si>
    <t>CoverTitle PageCopyrightContentsForeword by Ta-Nehisi Coates1.Romancing Slavery2.Being or Becoming the Stranger3.The Color Fetish4.Configurations of Blackness5.Narrating the Other6.The Foreigner’s HomeAcknowledgments</t>
  </si>
  <si>
    <t>Yogita Goyal:Morrison has much to say about events that are not only on the American mind, but the global one, as she ranges over nostalgic returns to slavery, the pervasive use of racial epithets by white writers, and the forced migration of an unprecedented number of displaced people…In The Origin of Others, Morrison revisits ways of reading American literature, but also expands her scope to ponder the meaning of race itself, and how it lodges itself in both individual and collective imaginaries.Shalayne Pulia:Morrison expertly dissects the nuanced conversations around race and why they matter.Jon M. Sweeney:There is another aspect to otherness: how we cope, survive, rationalize and discriminate by creating, in our minds and habits, others. No book addresses this more profoundly than Toni Morrison’s small book of essays, The Origin of Others…It’s Trumpism that makes her insights essential now…Morrison addresses the ‘romancing of slavery’ in our literature and history. She looks carefully at what ‘being or becoming a stranger’ means in American life. She analyzes our fetishes with darkness, our preoccupations with blackness and the tropes we perpetuate regarding Africa: menace, depravity, incomprehensibility. This is not easy, comforting reading for a Christmas morning, but it is a book we need to be talking about.Eavan Boland:A painful and powerful study of race as it affected [Morrison’s] writing and her reading. The book is clear and challenging. Attitudes are eloquently investigated.Darryl Robertson:The autobiographical moments in The Origin of Others are the most interesting paragraphs within this book. Peeking into the life of this Pulitzer Prize–winning author’s personal life to understand her concerns for black America, provides a logical solution in shaping black identity—control our narrative… The Origin of Others moved me to be more conscious of what type of language and behavior I, a hip-hop jo</t>
  </si>
  <si>
    <t>MorrisonToni: Toni Morrison was awarded the Nobel Prize for Literature in 1993, a National Book Critics Circle Award, and a Pulitzer Prize. She is the Robert F. Goheen Professor in the Humanities, Emeritus, at Princeton University.CoatesTa-Nehisi: Ta-Nehisi Coates is the author of The Beautiful Struggle and Between the World and Me.</t>
  </si>
  <si>
    <t>Indigenous Pacific Islander Eco-Literatures</t>
  </si>
  <si>
    <t>Jetñil-Kijiner, Kathy / Kava, Leora / Perez, Craig Santos / Perez, Craig Santos</t>
  </si>
  <si>
    <t xml:space="preserve"> FIC077000 FICTION / Nature &amp; the Environment; HIS053000 HISTORY / Oceania; LCO005000 LITERARY COLLECTIONS / Australian &amp; Oceanian; POE010000 POETRY / Australian &amp; Oceanian; POL055000 POLITICAL SCIENCE / World / Australian &amp; Oceanian</t>
  </si>
  <si>
    <t>In this anthology of contemporary eco-literature, the editors have gathered an ensemble of a hundred emerging, mid-career, and established Indigenous writers from Polynesia, Melanesia, Micronesia, and the global Pacific diaspora. This book itself is an ecological form with rhizomatic roots and blossoming branches. Within these pages, the reader will encounter a wild garden of genres, including poetry, chant, short fiction, novel excerpts, creative nonfiction, visual texts, and even a dramatic play—all written in multilingual offerings of English, Pacific languages, pidgin, and translation. Seven main themes emerge: “Creation Stories and Genealogies,” “Ocean and Waterscapes,” “Land and Islands,” “Flowers, Plants, and Trees,” “Animals and More-than-Human Species,” “Climate Change,” and “Environmental Justice.” This aesthetic diversity embodies the beautiful bio-diversity of the Pacific itself.The urgent voices in this book call us to attention—to action!—at a time of great need. Pacific ecologies and the lives of Pacific Islanders are currently under existential threat due to the legacy of environmental imperialism and the ongoing impacts of climate change. While Pacific writers celebrate the beauty and cultural symbolism of the ocean, islands, trees, and flowers, they also bravely address the frightening realities of rising sea levels, animal extinction, nuclear radiation, military contamination, and pandemics.Indigenous Pacific Islander Eco-Literatures reminds us that we are not alone we are always in relation and always ecological. Humans, other species, and nature are interrelated land and water are central concepts of identity and genealogy and Earth is the sacred source of all life, and thus should be treated with love and care. With this book as a trusted companion, we are inspired and empowered to reconnect with the world as we navigate towards a precarious yet hopeful future.</t>
  </si>
  <si>
    <t>Jetñil-KijinerKathy: Kathy Jetñil-Kijiner is Climate Envoy for the Republic of the Marshall Islands and the director of Jo-Jikum, an environmental nonprofit.KavaLeora: Leora (Lee) Kava is assistant professor of critical Pacific Islands and Oceania studies at San Francisco State University.PerezCraig Santos: Craig Santos Perez is professor in the English department at the University of Hawaiʻi at Mānoa.PerezCraig Santos: Craig Santos Perez is professor in the English department at the University of Hawaiʻi at Mānoa.CaseEmalani: Emalani Case is a Kanaka Maoli lecturer in Pacific studies at Te Herenga Waka—Victoria University of Wellington, New Zealand.FloresEvelyn: Evelyn Flores is associate professor of literature at the University of Guam focusing on post/counter-colonial studies, Native and women’s studies, and Pacific Island literatures.Goodyear-Ka‘ōpuaNoelani: Noelani Goodyear-Ka‘ōpua is professor of political science at the University of Hawai‘i at Mānoa.GracePatricia: Patricia Grace is the first Maori woman to publish a collection of short stories (1975). Since then she has published three other short story collections, three award-winning novels, and several children's books. Her novel Dogside Story (UH Press edition, 2002) won the 2001 Kiriyama Prize for fiction. She is widely anthologized and translated into more than eight languages, and is considered not only one of the finest writers in New Zealand and the Pacific, but one of the most important writers of the post-colonial novel in English in the world today.HallDana Naone: Dana Naone Hall continues to advocate for the  protection of coastal resources and shoreline access, as well as the  preservation of historic and cultural sites.  She lives in Ha‘ikū, Maui.Ha</t>
  </si>
  <si>
    <t>Handbook of Anglophone World Literatures</t>
  </si>
  <si>
    <t>Helgesson, Stefan / Neumann, Birgit / Rippl, Gabriele</t>
  </si>
  <si>
    <t xml:space="preserve"> LIT004020 LITERARY CRITICISM / American / General; LIT004120 LITERARY CRITICISM / European / English, Irish, Scottish, Welsh; LIT020000 LITERARY CRITICISM / Comparative Literature; SCI000000 SCIENCE / General</t>
  </si>
  <si>
    <t>This handbook charts the rich and increasingly important field of world literatures in English. It offers both a systematic overview of the variety of theoretical approaches to world literature and close readings of selected texts. It introduces students and scholars alike to research in world literatures, showing how it connects to neighbouring fields such as post-colonialism, translation studies, memory studies and environmental humanities.</t>
  </si>
  <si>
    <t xml:space="preserve"> Diese selbstbewusst-bescheidene Heterogenität, Dynamik und Unabgeschlossenheit rückt das Handbuch der anglophonen Weltliteraturen der von Verlagen – und so auch von De Gruyters Reihe Handbooks of English and American Studies, Text and Theory – oftmals eingeforderten und nur selten erreichten breiten Zielgruppenansprache – Bachelorstudierende in den ersten Semestern ebenso wie erfahrene Wissenschaftler*innen – schon sehr nahe. Es dürfte, wenn nicht für alle, so doch für sehr viele Weltliteraturinteressierte etwas dabei sein nicht zuletzt auch für jene traditionellen Komparatist*innen, die mit Weltliteraturen in mehreren Sprachen arbeiten und der Anglisierung der Welt höchst skeptisch gegenüberstehen.  Sandra Folie in: literaturkritik.de, https://literaturkritik.de/rippl-neumann-helgesson-handbook-of-anglophone-world-literatures,27574.html (11.02.2021)</t>
  </si>
  <si>
    <t>Stefan Helgesson, University of Stockholm, Birgit Neumann, Heinrich Heine University, Düsseldorf Gabriele Rippl, University of Berne.</t>
  </si>
  <si>
    <t>Narrative in Culture</t>
  </si>
  <si>
    <t>Erll, Astrid / Sommer, Roy</t>
  </si>
  <si>
    <t>The collection showcases new research in the field of cultural and historical narratology. Starting from the premise of the ‘semantisation of narrative forms’ (A. Nünning), it explores the cultural situatedness and historical transformations of narrative, with contributors developing new perspectives on key concepts of cultural and historical narratology, such as unreliable narration and multiperspectivity. The volume introduces original approaches to the study of narrative in culture, highlighting its pivotal role for attention, memory, and resilience studies, and for the imagination of crises, the Anthropocene, and the Post-Apocalypse. Addressing both fictional and non-fictional narratives, individual essays analyze the narrative-making and unmaking of Europe, Brexit, and the Postcolonial. Finally, the collection features new research on narrative in media culture, looking at the narrative logic of graphic novels, picture books, and newsmedia.</t>
  </si>
  <si>
    <t xml:space="preserve"> Mittels Hybridität und eines erneuerten Verständnisses der Verflechtung von Form und Inhalt wird Erzählen in seiner kulturellen Performance verstehbar, die narrativen Strukturen z.B. des Eco-Criticism, Anthropozäns oder auch Brexit werden schlüssig ausgeleuchtet. Eine facettenreiche Diagnose zeitgenössischen Erzählens - nicht nur für Fachleute. Thomas Ballhausen in: EIKON 11 (2019), 108</t>
  </si>
  <si>
    <t>Astrid Erll, Goethe University Frankfurt, Germany Roy Sommer, Wuppertal University, Germany.</t>
  </si>
  <si>
    <t>A History of Modern French Literature</t>
  </si>
  <si>
    <t>From the Sixteenth Century to the Twentieth Century</t>
  </si>
  <si>
    <t>Prendergast, Christopher</t>
  </si>
  <si>
    <t xml:space="preserve"> LIT004150 LITERARY CRITICISM / European / French; LIT012000 LITERARY CRITICISM / Reference; LIT019000 LITERARY CRITICISM / Renaissance; LIT024000 LITERARY CRITICISM / Modern / General </t>
  </si>
  <si>
    <t>An accessible and authoritative new history of French literature, written by a highly distinguished transatlantic group of scholarsThis book provides an engaging, accessible, and exciting new history of French literature from the Renaissance through the twentieth century, from Rabelais and Marguerite de Navarre to Samuel Beckett and Assia Djebar. Christopher Prendergast, one of today's most distinguished authorities on French literature, has gathered a transatlantic group of more than thirty leading scholars who provide original essays on carefully selected writers, works, and topics that open a window onto key chapters of French literary history. The book begins in the sixteenth century with the formation of a modern national literary consciousness, and ends in the late twentieth century with the idea of the  national  coming increasingly into question as inherited meanings of  French  and  Frenchness  expand beyond the geographical limits of mainland France.Provides an exciting new account of French literary history from the Renaissance to the end of the twentieth centuryFeatures more than thirty original essays on key writers, works, and topics, written by a distinguished transatlantic group of scholarsIncludes an introduction and indexThe contributors include Etienne Beaulieu, Christopher Braider, Peter Brooks, Mary Ann Caws, David Coward, Nicholas Cronk, Edwin M. Duval, Mary Gallagher, Raymond Geuss, Timothy Hampton, Nicholas Harrison, Katherine Ibbett, Michael Lucey, Susan Maslan, Eric Méchoulan, Hassan Melehy, Larry F. Norman, Nicholas Paige, Roger Pearson, Christopher Prendergast, Jean-Michel Rabaté, Timothy J. Reiss, Sarah Rocheville, Pierre Saint-Amand, Clive Scott, Catriona Seth, Judith Sribnai, Joanna Stalnaker, Aleksandar Stević, Kate E. Tunstall, Steven Ungar, and Wes Williams.</t>
  </si>
  <si>
    <t>A good majority of the individual essays are outstanding, often brilliant, and serve as heartening evidence for the continuing vitality of French literary studies around the world today.---Colin Nettelbeck, Australian Book Review This is a tremendous achievement, bringing into a single volume much of the best writing and thinking on French literature that is currently available anywhere. It is highly readable, full of energetically pursued arguments, and it will last for a long time, precisely because its notions of history are so flexible and imaginative. The book proves that the history of literature can only benefit from disciplined speculation about the possibilities of the past. —Michael Wood, professor emeritus, Princeton University[A] survey of 400 years of literature in French that is both useful and interesting. . . . [A]nyone preparing to teach a French literature survey for the first time will find the book a godsend.In this splendid essay anthology, Prendergast gathers a stellar cast of scholars to provide a wide-ranging and thoughtful introduction to French literature. . . . [E]very contribution here brings the history of French literature to vivid life, providing rich insights and inviting well-repaid rereading.[A History of Modern French Literature] offers informed and original insights into many of the major figures and movements of the French literary tradition, as well as others who are less well known or who have been forgotten.Prendergast has put together a survey of 400 years of literature in French that is both useful and interesting. . . . The book will be especially useful to knowledgeable readers looking to brush up on literary periods outside their area of expertise. And anyone preparing to teach a French literature survey for the first time will find the book a godsend.</t>
  </si>
  <si>
    <t>Christopher Prendergast is professor emeritus of French literature at the University of Cambridge and a fellow of King's College and the British Academy. He is the general editor of the Penguin Proust, and his many books include Mirages and Mad Beliefs: Proust the Skeptic (Princeton).</t>
  </si>
  <si>
    <t>Handbook of British Travel Writing</t>
  </si>
  <si>
    <t>Schaff, Barbara</t>
  </si>
  <si>
    <t xml:space="preserve"> LIT000000 LITERARY CRITICISM / General; LIT004120 LITERARY CRITICISM / European / English, Irish, Scottish, Welsh; SCI000000 SCIENCE / General</t>
  </si>
  <si>
    <t>This handbook offers a systematic exploration of key topics in travel writing studies. It addresses the history and impact of British travel writing by covering the most celebrated authors as well as lesser known ones in over 30 close readings. Combining literary criticism of texts with the analysis of the circumstances of their production, these chapters offer superb possibilities for understanding the relevance of British travel writing.</t>
  </si>
  <si>
    <t>Barbara Schaff, University of Göttingen, Germany.</t>
  </si>
  <si>
    <t>Handbook of the American Novel of the Twentieth and Twenty-First Centuries</t>
  </si>
  <si>
    <t>Müller, Timo</t>
  </si>
  <si>
    <t>4</t>
  </si>
  <si>
    <t>This handbook surveys important developments and representative texts that have shaped the American novel since the beginning of the twentieth century. It offers concise introductions to the historical background, the themes, the formal strategies, and the reception of novels ranging from The Ambassadors to The Road. The book uses clear, jargon-free language accessible to readers on all levels of qualification.</t>
  </si>
  <si>
    <t>Timo Müller, Augsburg University, Germany.</t>
  </si>
  <si>
    <t>The Body Embarrassed</t>
  </si>
  <si>
    <t>Drama and the Disciplines of Shame in Early Modern England</t>
  </si>
  <si>
    <t>Paster, Gail Kern</t>
  </si>
  <si>
    <t xml:space="preserve"> LIT004120 LITERARY CRITICISM / European / English, Irish, Scottish, Welsh; LIT013000 LITERARY CRITICISM / Drama; MED039000 MEDICAL / History</t>
  </si>
  <si>
    <t>Men and women in early modern Europe experienced their bodies very differently from the ways in which contemporary men and women do. In this challenging and innovative book, Gail Kern Pasterexamines representations of the body in Elizabethan-Jacobean drama in the light of humoral medical theory, tracing the connections between the history of the visible social body and the history of the subject's body as experienced from within.Focusing on specific bodily functions and on changes in the forms of embarrassment associated with them, Paster extends the insights of such critics and theorists as Mikhail Bakhtin, Norbert Elias, and Thomas Laqueur. She first surveys comic depictions of incontinent women as  leaky vessels  requiring patriarchal management and then considers the relation between medical bloodletting practices and the gender implications of blood symbolism. Next she relates the practice of purging to the theme of shame and assays ideas about pregnancy, childbirth, and nursing in medical and other nonliterary texts. Paster then turns to the use of reproductive processes in the plot structures of key Shakespeare plays and in Dekker's, Ford's, and Rowley's Witch of Edmonton.Including twelve vivid illustrations, The Body Embarrassed will be fascinating reading for students and scholars in the fields of Renaissance studies, gender studies, literary theory, the history of drama, andcultural history.</t>
  </si>
  <si>
    <t>PasterGail Kern: Gail Kern Paster is Professor of English at The George Washington University.</t>
  </si>
  <si>
    <t>Lectures on Shakespeare</t>
  </si>
  <si>
    <t>Auden, W. H.</t>
  </si>
  <si>
    <t>Kirsch, Arthur C.</t>
  </si>
  <si>
    <t>102</t>
  </si>
  <si>
    <t xml:space="preserve"> BIO007000 BIOGRAPHY &amp; AUTOBIOGRAPHY / Literary; LIT015000 LITERARY CRITICISM / Shakespeare</t>
  </si>
  <si>
    <t>From one of the great modern writers, the acclaimed lectures in which he draws on a lifetime of experience to take the measure of Shakespeare's plays and sonnets  W. H. Auden, poet and critic, will conduct a course on Shakespeare at the New School for Social Research beginning Wednesday. Mr. Auden . . . proposes to read all Shakespeare's plays in chronological order.  So the New York Times reported on September 27, 1946, giving notice of a rare opportunity to hear one of the century's great poets discuss at length one of the greatest writers of all time. Reconstructed by Arthur Kirsch, these lectures offer remarkable insights into Shakespeare's plays and sonnets while also adding immeasurably to our understanding of Auden.</t>
  </si>
  <si>
    <t xml:space="preserve"> For anyone who has ever resolved in vain to sit down and read right through Shakespeare, this at last is the volume to help fulfil that resolution. . . . [M]asterly. —Christopher Murray, Irish Times In every way, Kirsch has produced a model of useful scholarship. . . . To know Auden's work well is to acquire a liberal education. These lectures on Shakespeare are a good place to start. —Michael Dirda, Washington Post Book World The finest [book] by any English poet on the subject since (and I am not forgetting Coleridge) Dr. Johnson. —Lachlan MacKinnon, Daily Telegraph Auden's lectures on Shakespeare are a marvelous blend of steady, patient intelligence and stunning insight—spirited, free-thinking, resourceful, unintimidated, liberated from the air of treacly piety, and very, very intelligent. —Stephen Greenblatt A remarkable achievement. —Frank Kermode, London Review of Books</t>
  </si>
  <si>
    <t>Arthur Kirsch is the Alice Griffin Professor Emeritus at the University of Virginia and the author of books on Shakespeare as well as Auden.</t>
  </si>
  <si>
    <t>Point of View, Perspective, and Focalization</t>
  </si>
  <si>
    <t>Modeling Mediation in Narrative</t>
  </si>
  <si>
    <t>Hühn, Peter / Schmid, Wolf / Schönert, Jörg</t>
  </si>
  <si>
    <t>17</t>
  </si>
  <si>
    <t xml:space="preserve"> LIT000000 LITERARY CRITICISM / General; LIT013000 LITERARY CRITICISM / Drama</t>
  </si>
  <si>
    <t>Stories do not actually exist in the world but are created and structured&amp;#8211 modeled&amp;#8211 through the process of mediation, i.e. through the means and techniques by which they are represented. This is an important field, not only for narratology but also for literary and media studies. The articles in this volume, contributed by international scholars from seven countries, address this problem anew by reviewing the differentiation of mediation and re-defining its dimensions both in literary texts and other media such as drama and theater, film, and computer games.</t>
  </si>
  <si>
    <t>Peter Hühn, Wolf Schmid and Jörg Schönert, University ofHamburg, Germany.</t>
  </si>
  <si>
    <t>The Essential Goethe</t>
  </si>
  <si>
    <t>von Goethe, Johann Wolfgang</t>
  </si>
  <si>
    <t>Bell, Matthew</t>
  </si>
  <si>
    <t>German Literature, general</t>
  </si>
  <si>
    <t xml:space="preserve"> LCO000000 LITERARY COLLECTIONS / General; LCO008030 LITERARY COLLECTIONS / European / German; LCO010000 LITERARY COLLECTIONS / Essays</t>
  </si>
  <si>
    <t>The Essential Goethe is the most comprehensive and representative one-volume collection of Goethe's writings ever published in English. It provides English-language readers easier access than ever before to the widest range of work by one of the greatest writers in world history. Goethe’s work as playwright, poet, novelist, and autobiographer is fully represented. In addition to the works for which he is most famous, including Faust Part I and the lyric poems, the volume features important literary works that are rarely published in English—including the dramas Egmont, Iphigenia in Tauris, and Torquato Tasso and the bildungsroman Wilhelm Meister’s Apprenticeship, a foundational work in the history of the novel. The volume also offers a selection of Goethe’s essays on the arts, philosophy, and science, which give access to the thought of a polymath unrivalled in the modern world. Primarily drawn from Princeton’s authoritative twelve-volume Goethe edition, the translations are highly readable and reliable modern versions by scholars of Goethe. The volume also features an extensive introduction to Goethe’s life and works by volume editor Matthew Bell.Includes:Selected poemsFour complete dramas: Faust Part I, Egmont, Iphigenia in Tauris, and Torquato TassoThe complete novel Wilhelm Meister’s ApprenticeshipA selection from the travel journal Italian JourneySelected essays on art and literatureSelected essays on philosophy and scienceAn extensive introduction to Goethe’s life and worksA chronology of Goethe’s life and timesA note on the texts and translations</t>
  </si>
  <si>
    <t>One of Choice&amp;#39s Outstanding Academic Titles for 2016This meticulously prepared edition brims with Goethe's radiant insights and reflects his stunning virtuosity, confirming again his paramount position in European letters.A rich new anthology … which valiantly seeks to display every facet of Goethe's genius.---Adam Kirsch, New YorkerAnswers a need for a one-volume English translation of Goethe's most significant works…. An excellent, serviceable book.Succeeds in presenting Goethe from as many angles as can be fitted in between the covers of a single tome: the scientist beside the poet, the tireless observer of nature and eagle-eyed critic of art and society, the philosopher alongside the novelist and playwright.---Osman Durrani, Times Literary Supplement</t>
  </si>
  <si>
    <t>Johann Wolfgang von Goethe (1749–1832) was one of the greatest writers of the German Romantic period. Matthew Bell is professor of German and comparative literature at King's College London. His books include Goethe’s Naturalistic Anthropology and Melancholia: The Western Malady.</t>
  </si>
  <si>
    <t>Contemporary Poetry</t>
  </si>
  <si>
    <t>A Retrospective from the Quarterly Review of Literature</t>
  </si>
  <si>
    <t>Weiss, René / Weiss, Theodore Russell</t>
  </si>
  <si>
    <t>Princeton Legacy Library</t>
  </si>
  <si>
    <t>1680</t>
  </si>
  <si>
    <t xml:space="preserve"> LIT014000 LITERARY CRITICISM / Poetry</t>
  </si>
  <si>
    <t>Here in one volume is some of the most exciting poetry written during the last thirty years, culled from the pages of one of America's foremost literary magazines. The Quarterly Review of Literature has been among the first to present many significant poets of our time. In addition to publishing the work of new poets, it has made available little-known work of writers of established reputation. It has brought to the reading public both experimental and traditional verse, and foreign poetry in distinguished translations as well as poetry originally written in English. Its pages have been open, in the words of its editors,  to any work that reflects a dedication to ultimately painstaking art.  This volume contains the work of 146 foreign and American poets. It is thus not only a remarkable anthology, but a valuable retrospective of the literary scene.Originally published in 1976.The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</si>
  <si>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Ireland's Immortals</t>
  </si>
  <si>
    <t>A History of the Gods of Irish Myth</t>
  </si>
  <si>
    <t>Williams, Mark</t>
  </si>
  <si>
    <t xml:space="preserve"> LIT004120 LITERARY CRITICISM / European / English, Irish, Scottish, Welsh; LIT022000 LITERARY CRITICISM / Fairy Tales, Folk Tales, Legends &amp; Mythology; SOC011000 SOCIAL SCIENCE / Folklore &amp; Mythology</t>
  </si>
  <si>
    <t>Ireland's Immortals tells the story of one of the world’s great mythologies. The first account of the gods of Irish myth to take in the whole sweep of Irish literature in both the nation’s languages, the book describes how Ireland’s pagan divinities were transformed into literary characters in the medieval Christian era—and how they were recast again during the Celtic Revival of the late nineteenth and early twentieth centuries. A lively narrative of supernatural beings and their fascinating and sometimes bizarre stories, Mark Williams’s comprehensive history traces how these gods—known as the Túatha Dé Danann—have shifted shape across the centuries, from Iron Age cult to medieval saga to today’s young-adult fiction.We meet the heroic Lug the Morrígan, crow goddess of battle the fire goddess Brigit, who moonlights as a Christian saint the mist-cloaked sea god Manannán mac Lir and the ageless fairies who inspired J.R.R. Tolkien’s immortal elves. Medieval clerics speculated that the Irish divinities might be devils, angels, or enchanters. W. B. Yeats invoked them to reimagine the national condition, while his friend George Russell beheld them in visions and understood them to be local versions of Hindu deities. The book also tells how the Scots repackaged Ireland’s divine beings as the gods of the Gael on both sides of the sea—and how Irish mythology continues to influence popular culture far beyond Ireland.An unmatched chronicle of the Irish gods, Ireland’s Immortals illuminates why these mythical beings have loomed so large in the world’s imagination for so long.</t>
  </si>
  <si>
    <t xml:space="preserve"> This magnificent book is a tour de force and a great leap forward in the study of Irish mythology. Mark Williams tells the whole story of the Irish gods, tracing their transformation from ancient times through today. His discussions of medieval sagas, early modern scholarship, Celtic Revival mysticism, and contemporary fiction are equally assured, original, and substantial. Lively and engaging, Ireland's Immortals will appeal to general readers as well as students and scholars. —Ralph O'Connor, University of Aberdeen In 1896, George Russell wrote to W. B. Yeats announcing that ‘the Gods have returned' to Celtic realms Mark Williams's brilliant and powerful book makes good the claim. Learned, discursive, masterfully organized, and often very funny, it illuminates the cults, characters, personalities, and uses of Irish divinities from their emergence in saga, pseudohistory, and folklore through to their exploitation in the Celtic Revival and the literature of fantasy, and their analysis in modern scholarship. This is an important contribution to the history of religion, nationalism, and Gaelic culture it is also so well written as to be unputdownable. —R. F. Foster, University of Oxford[E]xcellent. . . . [T]he writing . . . makes [Ireland's Immortals] a book that can be enjoyed by people of all interest levels in Ireland’s mythology.---Adam Farley, Irish America This is an extremely important book. It not only brings together known texts in new and exciting ways but also introduces important new interpretations. Mark Williams is one of the very few people with the expertise and good sense to be able to write a volume like this. —Paul Russell, University of CambridgeA deeply impressive tour-de-force across more than a millennium of the cultural history of Ireland and its reception in the English-speaking world. . . . This book is a major contribution to the scholarship on Irish mythology that will, in the</t>
  </si>
  <si>
    <t>Mark Williams is the Simon and June Li Fellow in the Humanities and Tutor in English at Lincoln College, University of Oxford, where he teaches medieval Irish, Welsh, and English literature. He is the author of Fiery Shapes: Celestial Portents and Astrology in Ireland and Wales, 700–1700.</t>
  </si>
  <si>
    <t>Cossacks in Jamaica, Ukraine at the Antipodes</t>
  </si>
  <si>
    <t>Essays in Honor of Marko Pavlyshyn</t>
  </si>
  <si>
    <t>Yesypenko, Dmytro / Achilli, Alessandro / Yekelchyk, Serhy</t>
  </si>
  <si>
    <t>Ukrainian Studies</t>
  </si>
  <si>
    <t>Academic Studies Press</t>
  </si>
  <si>
    <t xml:space="preserve"> LIT004110 LITERARY CRITICISM / European / Eastern (see also Russian &amp; Former Soviet Union); LIT004240 LITERARY CRITICISM / Russian &amp; Former Soviet Union; LIT020000 LITERARY CRITICISM / Comparative Literature</t>
  </si>
  <si>
    <t>With these essays, the Ukrainian Studies community worldwide wishes to celebrate Marko Pavlyshyn on his 65th birthday. The many periods and texts analyzed reflect the multifariousness of Marko’s scholarship and the interest in literature as an instrument of social communication that he shares with the authors of this book.</t>
  </si>
  <si>
    <t>Table of Contents Acknowledgements Sponsors Tabula Gratulatoria Preface I. Іван Дзюба II. Alessandro Achilli1. Language Consciousness in Sixteenth to Seventeenth-Century Ukraine and Poland—Some Considerations  Giovanna Brogi2. Дискурс описів одержимості в українській міракулістиці сімнадцятого–вісімнадцятого століть (між традицією, освіченістю і новою політикою Церкви) Наталя Яковенко 3. The Garden of Skovoroda: Manifesto of a Christian Epicurean  Natalia Pylypiuk 4. Kleist’s On the Marionette Theatre and the Poetics of the Unrepresentable in Penthesilea Slobodanka Vladiv-Glover 5. Revisiting Kotliarevs’kyi: Familiar Aporias, Strategic Misdirection, and a Soupçon of Cathexis George G. Grabowicz 6. Недрукована рецензія Пантелеймона Куліша 1843 року  Олесь Федорук 7. Від «української мирянської казки» до української російськомовної класики: «Сорок літ» і «Сорок лет» Миколи КостомароваДмитро Єсипенко 8. P. I. Iurkevich’s Gaidamak Garkusha, Wherein the Little Russian Bandit Takes His Final Bow (But Is It Good for the Jews?)  Roman Koropeckyj9. Шевченкове перебування на Пріорці у Києві 1859 року: факт наукової біографії чи легенда?  Олександр Боронь 10. Проблематика волі: Три «реакційні» віршові твори Тараса Шевченка Микола Бондар 11. The Communicative Role of Metaphors of Silence in Taras Shevchenko’s Poetry  Mariya Zubrytska 12. Шевченко з перспективи Михайла Драгоманова  Роксана Харчук 13. The “Little Russian Triad” and the Formation of Literary Ukrainian in the Nineteenth Century Andrii Danylenko 14. The Standardization of Modern Ukrainian—Some General Considerations  Michael Moser 15. Parallel Forms in the Ukrainian Verb: P</t>
  </si>
  <si>
    <t>“This volume is a remarkable achievement and a resounding statement of the richness and diversity of Ukrainian studies today. Containing contributions not only from Ukraine but from all corners of the globe, the collection’s scope is quite breathtaking: from the baroque to the post-modern, from innovative postcolonial readings and intriguing comparative perspectives to exhaustive historical studies, from language politics to poetry and historiography—few stones are left unturned in this comprehensive journey through the landscape of Ukrainian culture in its historical and contemporary contexts. Only a book of such scope and quality could be a fitting tribute to Marko Pavlyshyn, whose work has defined the study of Ukrainian literature for decades, and without whom much of the work in this volume would not have been possible.” —Uilleam Blacker, Lecturer in the Comparative Culture of Russia and Eastern Europe, University College London</t>
  </si>
  <si>
    <t>AchilliAlessandro: Alessandro Achilli is Lecturer in Ukrainian Studies at Monash University in Melbourne, Australia. His main research interests are in the field of modern and contemporary Ukrainian literature, with particular attention to poetry. He is the author of a monograph on Vasyl' Stus (Florence 2018).YekelchykSerhy: Serhy Yekelchyk is Professor of Slavic Studies and History at the University of Victoria and current president of the Canadian Association for Ukrainian Studies. He is the author of seven books on Ukrainian history and culture with a special focus on identity construction during the nineteenth and twentieth centuries.YesypenkoDmytro: Dmytro Yesypenko is a researcher at the Taras Shevchenko Institute of Literature of the National Academy of Sciences of Ukraine. The area of his specialization and interests includes issues of textual scholarship and scholarly editing (digital editing as well), book history, and the Ukrainian literary process of the nineteenth – early twentieth centuries.Alessandro Achilli is Lecturer in Ukrainian Studies at Monash University in Melbourne, Australia. His main research interests are in the field of modern and contemporary Ukrainian literature, with particular attention to poetry. He is the author of a monograph on Vasyl' Stus (Florence 2018). Dmytro Yesypenko is a researcher at the Taras Shevchenko Institute of Literature of the National Academy of Sciences of Ukraine. The area of his specialization and interests includes issues of textual scholarship and scholarly editing (digital editing as well), book history, and the Ukrainian literary process of the nineteenth – early twentieth centuries.  Serhy Yekelchyk is Professor of Slavic Studies and History at the University of Victoria and current president of the Canadian Association for Ukrainian Studies. He is the author of seven books on Ukrain</t>
  </si>
  <si>
    <t>How Our Lives Become Stories</t>
  </si>
  <si>
    <t>Making Selves</t>
  </si>
  <si>
    <t>Eakin, Paul John</t>
  </si>
  <si>
    <t>The popularity of such books as Frank McCourt's Angela's Ashes, Mary Karr's The Liars' Club, and Kathryn Harrison's controversial The Kiss, has led columnists to call ours  the age of memoir.  And while some critics have derided the explosion of memoir as exhibitionistic and self-aggrandizing, literary theorists are now beginning to look seriously at this profusion of autobiographical literature. Informed by literary, scientific, and experiential concerns, How Our Lives Become Stories enhances knowledge of the complex forces that shape identity, and confronts the equally complex problems that arise when we write about who we think we are. Using life writings as examples—including works by Christa Wolf, Art Spiegelman, Oliver Sacks, Henry Louis Gates, Melanie Thernstrom, and Philip Roth—Paul John Eakin draws on the latest research in neurology, cognitive science, memory studies, developmental psychology, and related fields to rethink the very nature of self-representation. After showing how the experience of living in one's body shapes one's identity, he explores relational and narrative modes of being, emphasizing social sources of identity, and demonstrating that the self and the story of the self are constantly evolving in relation to others. Eakin concludes by engaging the ethical issues raised by the conflict between the authorial impulse to life writing and a traditional, privacy-based ethics that such writings often violate.</t>
  </si>
  <si>
    <t>Preface1. Registers of Self2. Relational Selves, Relational Lives: Autobiography and the Myth of Autonomy3. Storied Selves: Identity through Self-Narration4.  The Unseemly Profession : Privacy, Inviolate Personality, and the Ethics of Life WritingWorks CitedIndex</t>
  </si>
  <si>
    <t xml:space="preserve"> In How Our Lives Become Stories, Paul John Eakin explains why he prefers 'to think of self less as an entity and more as a kind of awareness in process.'... Eakin makes the ethics of reading integral to his project.... Eakin attends to those who are repelled by the 'urge to confess' and he talks about telling all as a cultural imperative that may, for example, be costly to the families of memoirists despite the therapeutic value such confessions might have. The ethics of privacy, the fact of relational lives, and the moral strictures that shadow autobiographical tellings bring Eakin to ask, 'What is right and fair?'.  In this intriguing book, Paul John Eakin problematizes the notion of autobiography as 'the story of the self' and argues that in the act of narration one is engaged in a process of making a self.... How Our Lives Become Stories is a concise and engaging synopsis of the state of the art for anyone interested in the subject. Nancy K. Miller, author of Bequest and Betrayal: Memoirs of a Parent's Death: Paul John Eakin has accomplished here what many preach and few practice: a genuinely cross- disciplinary study. How Our Lives Become Stories is a fascinating account of the creation of an autobiographical self seen from the multiple vantage points of literature, philosophy, neurology, and psychology. Eakin shows the infinitely complex ways in which we become and remember who we are in our bodies and our brains. Equally important in this pioneering study is Eakin's penetrating analysis of how as a culture we negotiate the changing boundaries of private and public life. How Our Lives Become Stories offers a subtle and intelligent guide to the ethical dilemmas of disclosure and confession, memory and narrative, that pervade contemporary American life. A book for our times.  This fascinating new book... offers an engaging introduction to identity and narrative.... This is a well-written, t</t>
  </si>
  <si>
    <t>EakinPaul John: Paul John Eakin is Ruth N. Halls Professor Emeritus of English at Indiana University. He is the author of How Our Lives Become Stories: Making Selves The New England Girl: Cultural Ideals in Hawthorne, Stowe, Howells, and James Fictions in Autobiography: Studies in the Art of Self-Invention and Touching the World: Reference in Autobiography. He is the editor of The Ethics of Life Writing, also from Cornell On Autobiography by Philippe Lejeune, and American Autobiography: Retrospect and Prospect.</t>
  </si>
  <si>
    <t>How the Classics Made Shakespeare</t>
  </si>
  <si>
    <t>Bate, Jonathan</t>
  </si>
  <si>
    <t>E. H. Gombrich Lecture Series</t>
  </si>
  <si>
    <t xml:space="preserve"> LIT004120 LITERARY CRITICISM / European / English, Irish, Scottish, Welsh; LIT004190 LITERARY CRITICISM / Ancient &amp; Classical; LIT011000 LITERARY CRITICISM / Medieval; LIT015000 LITERARY CRITICISM / Shakespeare</t>
  </si>
  <si>
    <t>From one of our most eminent and accessible literary critics, a groundbreaking account of how the Greek and Roman classics forged Shakespeare’s imaginationBen Jonson famously accused Shakespeare of having “small Latin and less Greek.” But he was exaggerating. Shakespeare was steeped in the classics. Shaped by his grammar school education in Roman literature, history, and rhetoric, he moved to London, a city that modeled itself on ancient Rome. He worked in a theatrical profession that had inherited the conventions and forms of classical drama, and he read deeply in Ovid, Virgil, and Seneca. In a book of extraordinary range, acclaimed literary critic and biographer Jonathan Bate, one of the world’s leading authorities on Shakespeare, offers groundbreaking insights into how, perhaps more than any other influence, the classics made Shakespeare the writer he became.Revealing in new depth the influence of Cicero and Horace on Shakespeare and finding new links between him and classical traditions, ranging from myths and magic to monuments and politics, Bate offers striking new readings of a wide array of the plays and poems. At the heart of the book is an argument that Shakespeare’s supreme valuation of the force of imagination was honed by the classical tradition and designed as a defense of poetry and theater in a hostile world of emergent Puritanism.Rounded off with a fascinating account of how Shakespeare became our modern classic and has ended up playing much the same role for us as the Greek and Roman classics did for him, How the Classics Made Shakespeare combines stylistic brilliance, accessibility, and scholarship, demonstrating why Jonathan Bate is one of our most eminent and readable literary critics.</t>
  </si>
  <si>
    <t xml:space="preserve"> [How the Classics Made Shakespeare is] frequently exquisite. ---Elizabeth Winkler, Wall Street Journal [In this] amazingly erudite new study . . . Jonathan Bate shows that this process of repurposing old stories has always been the point of Shakespeare. ---Daniel Swift, The Spectator How the Classics Made Shakespeare deserves an accolade too seldom awarded to academic works: Besides being eminently readable, it proffers illuminating observations and facts on every page. ---Michael Dirda, Washington Post This book is a wonderful treat for all. Scholars who thought that they knew all about the influence of the classics on Shakespeare will have to think again. Bate explains with unparalleled synthesis and lucidity why Shakespeare was 'the Cicero of his age' and how and why he modeled his lifework on Horace. General readers will not be able to put this book down: it is beautifully written and packed with arresting insights. —Sonia Massai, King’s College London  Jonathan Bate does not disappoint. . . . An absolute tour de force, a scholar non pareil, in every regard. ---Ian Lipke, Queensland Reviewers Collective“A rich and varied tapestry, this is a masterly exploration of Shakespeare’s uses of classical authors, and of the wider uses of classical history and tradition in the political and cultural life of Renaissance Britain. The writing is graceful and the scholarship is worn lightly, making the book widely accessible. —Philip Hardie, Trinity College, University of Cambridge Jonathan Bate's How the Classics Made Shakespeare is the fruit of wide reading, rich learning, and a lifetime of singularly intelligent reflection on the playwright and his sources. Bate's fresh insights into even the most familiar of plays amply justifies his claim that Shakespeare's imagination had its birth in his Latin lessons in the Stratford-upon-Avon schoolroom and that throughout hi</t>
  </si>
  <si>
    <t>Jonathan Bate is Provost of Worcester College and professor of English literature at the University of Oxford and Gresham Professor of Rhetoric at Gresham College. His many books include Soul of the Age: A Biography of the Mind of William Shakespeare and an award-winning biography of Ted Hughes. He broadcasts regularly for the BBC, has been on the board of the Royal Shakespeare Company, is the coeditor of The RSC Shakespeare: Complete Works, and wrote a one-man play for Simon Callow, Being Shakespeare. Twitter @provbate ‏</t>
  </si>
  <si>
    <t>Hamlet in Purgatory</t>
  </si>
  <si>
    <t>Greenblatt, Stephen</t>
  </si>
  <si>
    <t>103</t>
  </si>
  <si>
    <t xml:space="preserve"> LIT015000 LITERARY CRITICISM / Shakespeare</t>
  </si>
  <si>
    <t>In Hamlet in Purgatory, renowned literary scholar Stephen Greenblatt delves into his longtime fascination with the ghost of Hamlet's father, and his daring and ultimately gratifying journey takes him through surprising intellectual territory. It yields an extraordinary account of the rise and fall of Purgatory as both a belief and a lucrative institution--as well as a capacious new reading of the power of Hamlet. In the mid-sixteenth century, English authorities abruptly changed the relationship between the living and dead. Declaring that Purgatory was a false  poem,  they abolished the institutions and banned the practices that Christians relied on to ease the passage to Heaven for themselves and their dead loved ones. Greenblatt explores the fantastic adventure narratives, ghost stories, pilgrimages, and imagery by which a belief in a grisly  prison house of souls  had been shaped and reinforced in the Middle Ages. He probes the psychological benefits as well as the high costs of this belief and of its demolition. With the doctrine of Purgatory and the elaborate practices that grew up around it, the church had provided a powerful method of negotiating with the dead. The Protestant attack on Purgatory destroyed this method for most people in England, but it did not eradicate the longings and fears that Catholic doctrine had for centuries focused and exploited. In his strikingly original interpretation, Greenblatt argues that the human desires to commune with, assist, and be rid of the dead were transformed by Shakespeare--consummate conjurer that he was--into the substance of several of his plays, above all the weirdly powerful Hamlet. Thus, the space of Purgatory became the stage haunted by literature's most famous ghost. This book constitutes an extraordinary feat that could have been accomplished by only Stephen Greenblatt. It is at once a deeply satisfying reading of medieval religion, an innovative interpretati</t>
  </si>
  <si>
    <t>A magisterial study containing impeccable scholarship, interesting narratives, incisive analyses of specific passages, cogent generalizations based upon a number of disciplines, seamless utilization of appropriate quotations, and, finally, a compelling sensitivity to the effects of literature on its past and present audiences.---Frank Ardolino, Sixteenth Century Journal Beyond its brilliant illumination of Hamlet, Stephen Greenblatt's book uses historical evidence to probe the nature of human memory—by nature insistent, contradictory, in every sense haunted—as it copes with the stark, yet mysterious reality of death. With a rare combination of learning, imagination and grace Greenblatt has created an exciting work of scholarship, alert to the ways a great work of art can both resemble and transform other modes of discourse and perception. —Robert PinskyGreenblatt has shown beautifully what compellingly affective, even ethical, 'claims' Shakespeare's imaginary characters can make on modern readers, rewarding us with some of his liveliest and most original critical writing to date.---Katherine Duncan-Jones, Times Literary SupplementGreenblatt's fascination with ghostly texts is contagious, and he is virtually unequaled among literary critics as a prose stylist. . . . [Hamlet in Purgatory] greatly succeeds in bringing alive the powerful complex of fear and longing Shakespeare so deftly deployed. Required reading for those who study Shakespeare, this graceful analysis should also give considerable pleasure to those who merely enjoy him.A brilliant treatment of the history of Purgatory in England and its  survivals and echoes throughout Shakespeare's plays, above all Hamlet.---Carol Zaleski, First Things Hamlet in Purgatory is a virtuoso exercise in untangling the interwoven threads of feeling and belief in early-seventeenth-century England . . . In this bold and brilliant book, G</t>
  </si>
  <si>
    <t>Stephen Greenblatt is the John Cogan University Professor of the Humanities at Harvard University. His many books include Will in the World: How Shakespeare Became Shakespeare and The Swerve: How the World Became Modern, which won a National Book Award and Pulitzer Prize. He is a general editor of The Norton Shakespeare and The Norton Anthology of English Literature</t>
  </si>
  <si>
    <t>Rule of Darkness</t>
  </si>
  <si>
    <t>British Literature and Imperialism, 1830–1914</t>
  </si>
  <si>
    <t>Brantlinger, Patrick</t>
  </si>
  <si>
    <t xml:space="preserve"> HIS015000 HISTORY / Europe / Great Britain / General; LIT004120 LITERARY CRITICISM / European / English, Irish, Scottish, Welsh; POL047000 POLITICAL SCIENCE / Imperialism</t>
  </si>
  <si>
    <t>A major contribution to the cultural and literary history of the Victorian age, this book maps the complex relationship between Victorian literary forms, genres, and theories and imperialist, racist ideology.</t>
  </si>
  <si>
    <t>IntroductionPART I. DAWN1. From Dawn Island to Heart of Darkness2. Bringing Up the Empire: Captain Marryats MidshipmenPART II. NOON3. Thackeray's India4. Black Swans or, Botany Bay Eclogues5. The New Crusades6. The Genealogy of the Myth of the  Dark Continent 7. The Well at Cawnpore: Literary Representations of the Indian Mutiny of 1857PART III. DUSK8. Imperial Gothic: Atavism and the Occult in the British Adventure Novel, 1880-19149. Epilogue: Kurtz's  Darkness  and Conrad's Heart of DarknessNotesIndex</t>
  </si>
  <si>
    <t xml:space="preserve"> An unusually full treatment of the imperialist idea as that idea developed and altered during seven decades of the nineteenth century. Patrick Brantlinger gives us a fresh and valuable discussion of the novels of Marryat, approaches Thackeray from an unusual angle, and demonstrates how crucial to the justification of the colonialist project were such matters as the Indian Mutiny and the emergence of Africa as a metaphor for savagery and darkness. -Elliot L. Gilbert, University of California, Davis An outstanding analysis of imperialism in 19th-century British literature. . . . Brantlinger deploys a real wealth of material, providing fresh insights at every turn. -Times Higher Education Supplement The path-breaking work Brantlinger has done opens up the terrain of Victorian culture in refreshing and remarkable ways. His analysis of the imperialist impulse in many heretofore isolated phases of Victorian culture is both inspiring and dependable, a rare combination. Rule of Darkness will undoubtedly be complemented and extended by the work of others in the near future, but it is hard to see how it could be surpassed. -Novel This learned and incisive study shows how deeply imperialist assumptions pervade Victorian narratives from the adventure yarn through the realist novel and the 'Imperial Gothic' of fantasy fiction. Brantlinger both colonizes a range of noncanonical texts and explores the imperialist darkness at the heart of such standard authors as Macaulay and Thackeray, Kipling and Conrad. . . . His mapping of overgrown paths between Victorian liberalism and imperialism, abolitionism and racism, are invaluable guides to the imaginative politics of the last century. -Virginia Quarterly Review Rule of Darkness is a significant contribution to studies seeking to reveal how the English in the nineteenth century created demeaning and often destructive images of Mrica and the East, images that c</t>
  </si>
  <si>
    <t>Patrick Brantlinger is James Rudy Professor of English (Emeritus) at Indiana University.</t>
  </si>
  <si>
    <t>The Bloomsbury Group</t>
  </si>
  <si>
    <t>A Collection of Memoirs and Commentary</t>
  </si>
  <si>
    <t>Rosenbaum, S.P.</t>
  </si>
  <si>
    <t>Heritage</t>
  </si>
  <si>
    <t xml:space="preserve"> BIO007000 BIOGRAPHY &amp; AUTOBIOGRAPHY / Literary; BIO026000 BIOGRAPHY &amp; AUTOBIOGRAPHY / Personal Memoirs; LCO010000 LITERARY COLLECTIONS / Essays; LIT004120 LITERARY CRITICISM / European / English, Irish, Scottish, Welsh</t>
  </si>
  <si>
    <t>Bloomsbury, wrote E.M. Forster in 1929, 'is the only genuine movement in English civilization.' By this time the group's influence had been extended from fiction, biography, economics, and painting through literary, social, and art criticism to publishing and journalism. Partly as a result of its influence, Bloomsbury has been widely misunderstood as a cultural, social, and even sexual phenomenon by both its friends and its detractors. As S.P. Rosenbaum observes in the foreword to this revised and expanded edition, Bloomsbury cannot be reduced to a creed or argued away because of its complexity. 'What Bloomsbury stood for is what they were and what they did,' he writes, 'That is why a collection of descriptions of the Bloomsbury's lives and works may be the only wholly satisfactory way of defining the Bloomsbury Group.'The first section of the volume, Bloomsbury on Bloomsbury, contains the basic memoirs and discussions of the Group itself by the original members, Virginia and Leonard Woolf, Vanessa and Clive Bell, E.M. Forster, Roger Fry, John Maynard Keynes, Lytton Strachey, Duncan Grant, Desmond MacCarthy, and others. These recollections range from unpublished private correspondence and diaries to formal autobiographies. Published here for the first time is the remainder of Desmond MacCarthy's unfinished Bloomsbury memoir. Virginia Woolf's complete Memoir Club paper on Old Bloomsbury and excerpts from her letters and diaries also appear, as do letters about Bloomsbury by Lytton Strachey, Roger Fry, E.M. Forster, and Vanessa Bell. The second section, Bloomsberries, contains observations on individuals by other members of the group and their children. Virginia Woolf's hitherto unknown biographical fantasy on J.M. Keynes is newly added, as are accounts of Molly MacCarthy, Lydia Lopokova, and David Garnett. Bloomsbury Observed, the last section, consists of reminiscences of the group mainly by their contemporaries. Additions to the</t>
  </si>
  <si>
    <t>'If you were to buy one book on the subject this is the one to own... Rosenbaum's ample notes, careful editing, illuminating introductions, and comprehensive chronology are splendidly laid out.''A masterful job... An invaluable sourcebook that also does a great service to the Group.''A pleasure to read straight through.''An excellent collection of memoirs and documents... Here are long extracts from Keynes and Leonard Woolf, a bright short essay by Duncan Grant, a good piece of appreciative recollection by Stephen Spender, and other illuminations... My favorite is Vanessa Bell's 'Notes on Bloomsbury' published here for the first time.''As an introduction, next to reading the works themselves, it can hardly be bettered.''This is the most affordable and useful collection on Bloomsbury currently available, a welcome addition to anyone's library.'</t>
  </si>
  <si>
    <t>RosenbaumS.P.: S.P. Rosenbaum is professor emeritus of English Literature, University of Toronto, and a fellow of The Royal Society of Canada. He is the author of several books on the Bloomsbury Group, most recently Edwardian Bloomsbury: The Early Literary History of the Bloomsbury Group, Volume Two.</t>
  </si>
  <si>
    <t>Touching Feeling</t>
  </si>
  <si>
    <t>Affect, Pedagogy, Performativity</t>
  </si>
  <si>
    <t>Moon, Michael / Goldberg, Jonathan / Barale, Michèle Aina</t>
  </si>
  <si>
    <t>Series Q</t>
  </si>
  <si>
    <t>Duke University Press</t>
  </si>
  <si>
    <t xml:space="preserve"> LCO010000 LITERARY COLLECTIONS / Essays; SOC012000 SOCIAL SCIENCE / LGBT Studies / Gay Studies</t>
  </si>
  <si>
    <t>A pioneer in queer theory and literary studies, Eve Kosofsky Sedgwickbrings together for the first time in Touching Feeling her mostpowerful explorations of emotion and expression. In essays that show how hergroundbreaking work in queer theory has developed into a deep interest in affect,Sedgwick offers what she calls  tools and techniques for nondualistic thought,  inthe process touching and transforming such theoretical discourses as psychoanalysis,speech-act theory, Western Buddhism, and the Foucauldian  hermeneutics ofsuspicion. In prose sometimes somber, often high-spirited, and alwaysaccessible and moving, Touching Feeling interrogates—throughvirtuoso readings of works by Henry James, J. L. Austin, Judith Butler, thepsychologist Silvan Tomkins and others—emotion in many forms. What links the work ofteaching to the experience of illness? How can shame become an engine for queerpolitics, performance, and pleasure? Is sexuality more like an affect or a drive? Isparanoia the only realistic epistemology for modern intellectuals? Ultimately,Sedgwick's unfashionable commitment to the truth of happiness propels a book asopen-hearted as it is intellectually daring.</t>
  </si>
  <si>
    <t>Acknowledgments xiIntroduction 1Interlude,Pedagogic 271. Shame, Theatricality, and Queer Performativity:Henry James’s The Art of the Novel 352.Around the Performative: Periperformative Vicinities in Nineteenth-Century Narrative673. Shame in the Cybernetic Fold: Reading Silvan Tomkins(Written with Adam Frank) 934. Paranoid Reading and ReparativeReading, or, You’re So Paranoid, You Probably Think This Essay Is About You1235. Pedagogy of Buddhism 153Works Cited183Index 189</t>
  </si>
  <si>
    <t>“Eve Kosofsky Sedgwick writes with intense precision, andyet her work directs us toward the domain where meaning is music, unquantifiable,enigmatic, nonlinguistic. If the performative speech act, with all its relation tonorms and laws, is central to the reception of her work in queer theory, then theperformativity of knowledge beyond speech—aesthetic, bodily, affective—is its realtopic.”—Lauren Berlant, author of The Queen of America Goes to WashingtonCity“Eve KosofskySedgwick's gift is to electrify intellectual communities by reminding them that’thought’ has a temperature, a texture, and an erotics. With a generosity that is atonce self-abnegatingly ascetic, and gorgeously, exhibitionistically bravura, sheopens door after door onto undiscovered fields of inquiry. There are too many highpoints in Touching Feeling for me to list them. Sedgwick'slanguage, richly garlanded, syntactically showstopping, gives, everywhere, itscharacteristic, always surprising pleasure.”—Wayne Koestenbaum, author ofAndyWarhol-- ElaineShowalter London Review of Books--Christopher Nealon American Literature--Publishers Weekly-- Mark Greif Chronicleof Higher Education</t>
  </si>
  <si>
    <t>Eve Kosofsky Sedgwick is Distinguished Professor of English atthe CUNY Graduate Center. She is the author of numerous books including ADialogue on Love and Epistemology of the Closet. Herbooks Tendencies Fat Art, Thin Art, a book of poetryNovel Gazing: Queer Readings in Fiction and Shame andIts Sisters: A Silvan Tomkins Reader (coedited with Adam Frank) arepublished by Duke University Press.</t>
  </si>
  <si>
    <t>The New Negro</t>
  </si>
  <si>
    <t>Readings on Race, Representation, and African American Culture, 1892-1938</t>
  </si>
  <si>
    <t>Jarrett, Gene Andrew / Gates, Henry Louis</t>
  </si>
  <si>
    <t xml:space="preserve"> LCO002010 LITERARY COLLECTIONS / American / African-American; LIT004040 LITERARY CRITICISM / American / African-American; SOC001000 SOCIAL SCIENCE / Ethnic Studies / African American Studies</t>
  </si>
  <si>
    <t>When African American intellectuals announced the birth of the  New Negro  around the turn of the twentieth century, they were attempting through a bold act of renaming to change the way blacks were depicted and perceived in America. By challenging stereotypes of the Old Negro, and declaring that the New Negro was capable of high achievement, black writers tried to revolutionize how whites viewed blacks--and how blacks viewed themselves. Nothing less than a strategy to re-create the public face of  the race,  the New Negro became a dominant figure of racial uplift between Reconstruction and World War II, as well as a central idea of the Harlem, or New Negro, Renaissance. Edited by Henry Louis Gates, Jr., and Gene Andrew Jarrett, The New Negro collects more than one hundred canonical and lesser-known essays published between 1892 and 1938 that examine the issues of race and representation in African American culture. These readings--by writers including W.E.B. Du Bois, Paul Laurence Dunbar, Alain Locke, Carl Van Vechten, Zora Neale Hurston, and Richard Wright--discuss the trope of the New Negro, and the milieu in which this figure existed, from almost every conceivable angle. Political essays are joined by essays on African American fiction, poetry, drama, music, painting, and sculpture. More than fascinating historical documents, these essays remain essential to the way African American identity and history are still understood today.</t>
  </si>
  <si>
    <t xml:space="preserve"> The New Negro is a valuable collection of essays that is accessible to scholars, teachers, and those generally interested in African-American history. When placed within the context of recent New Negro scholarship, the anthology reinforces the need to expand the depth and breadth of research into Post-Reconstruction representations of race in African-American culture. ---Gabriel A. Briggs, Callaloo Because 'New Negro' is really just a catchprase for the capacious topic of race in America, this is less an anthology than a mix of articles, criticism, essays, theories, calls to action and commentary by people both black and white, ranging from the famous (Richard Wright, James Weldon Johnson, H.L. Mencken) to those lesser known but prominent in their time (Alain Locke). The result is a spirited...dialectic tracing the most intense period of New Negro discussions, between 1892 and 1938. ---Erin Aubry Kaplan, Los Angeles Times Book Review Recent years have seen an explosion of writings on the so-called new Negro. . . . Now Gates and Jarrett lend their considerable voices to the discussion. Including an excellent introduction that situates the debate, this anthology collects some 100 essays on the trope of the new Negro between 1892 and 1938, years that broadly encompass the period known as the Harlem Renaissance. . . . The book covers not only literature but also music, theater, and the fine arts and convincingly links them with social and political happenings of the period. . . . [O]verall this is a masterful piece of work. ---L. J. Parascandola, Long Island University, for, CHOICE This illuminating and indispensable anthology lays bare a fascinating genealogy of the most frequently invoked trope in the history of U.S. Black culture and politics: The New Negro. Professors Gates and Jarrett take us on an intellectual journey through a crucial half century of Black thought that remains relevant in our time! —Co</t>
  </si>
  <si>
    <t>Henry Louis Gates, Jr., is the Alphonse Fletcher University Professor and director of the W.E.B. Du Bois Institute at Harvard University. His most recent books include Finding Oprah's Roots and The Trials of Phillis Wheatley. Gene Andrew Jarrett is associate professor of English and African American studies at Boston University. He is the author of Deans and Truants: Race and Realism in African American Literature.</t>
  </si>
  <si>
    <t>The Poetry of Du Fu</t>
  </si>
  <si>
    <t>Owen, Stephen</t>
  </si>
  <si>
    <t>Warner, Ding Xiang / Kroll, Paul W.</t>
  </si>
  <si>
    <t>Library of Chinese Humanities</t>
  </si>
  <si>
    <t>De Gruyter Mouton</t>
  </si>
  <si>
    <t>20,3 x 13,3</t>
  </si>
  <si>
    <t>Asian Literature</t>
  </si>
  <si>
    <t xml:space="preserve"> LCO004000 LITERARY COLLECTIONS / Asian / General; LIT008000 LITERARY CRITICISM / Asian / General</t>
  </si>
  <si>
    <t>This six volume work is the first complete translation of the poetry of Du Fu, the greatest poet in the Chinese tradition. The entirety of Du Fu`s works provides a more nuanced portrait of the author than the standard selections. It gives testimony to the great rebellion of 755, but also poems on building a chicken coop and repairing bamboo plumbing. In the whole we discover how the sublime and quotidian are united in a larger vision of life.</t>
  </si>
  <si>
    <t xml:space="preserve"> To call Du Fu China´s greatest poet grossly underestimates his importance. [...] Thus the first full translation of Du Fu´s poems into English is a major event, and everyone involved in the study of Chinese literature owes Stephen Owen a great debt. That his edition of Du Fu´s poems includes helpful annotation, such as explanatory footnotes, scholarly endnotes pointing out variants and justifying interpretations, and a guide to major allusions, makes it an invaluable scholarly tool. Moreover, the online version is open access, making it even more convenient for students and poetry lovers alike. Nicholas Morrow Witliams in: China Review International: Vol. 21, Nos. 3 &amp;amp 4, 2014</t>
  </si>
  <si>
    <t>Stephen Owen, Harvard University, USA.</t>
  </si>
  <si>
    <t>Open Access</t>
  </si>
  <si>
    <t>Idols in the East</t>
  </si>
  <si>
    <t>European Representations of Islam and the Orient, 1100–1450</t>
  </si>
  <si>
    <t>Akbari, Suzanne Conklin</t>
  </si>
  <si>
    <t xml:space="preserve"> LIT011000 LITERARY CRITICISM / Medieval; REL037010 RELIGION / Islam / History; SOC048000 SOCIAL SCIENCE / Islamic Studies</t>
  </si>
  <si>
    <t>Representations of Muslims have never been more common in the Western imagination than they are today. Building on Orientalist stereotypes constructed over centuries, the figure of the wily Arab has given rise, at the dawn of the twenty-first century...</t>
  </si>
  <si>
    <t xml:space="preserve"> In Idols in the East, Suzanne Conklin Akbari writes a prehistory of Orientalism. In order to consider the possible contours of a medieval Orientalism, Akbari analyzes a wide range of primary and secondary sources. By focusing on texts that represented Muslims and also on texts that structured a cosmology where Muslims and Islam could fit within a Christian worldview, the book provides a conceptual narrative.  Provocative yet never overreaching, as compelling as it is meticulously researched, this groundbreaking book now stands as the best treatment of Islam in the medieval Christian imagination that we possess. It will not be easily superseded. John Tolan: Akbari's wide-ranging and ambitious book examines portrayals of the Saracens and the Orient in texts of diverse nature written in Latin and European vernaculars between the twelfth and fifteenth centuries.... It will become essential reading for all who wish to understand the place of the Orient and the Saracen in later medieval thought. David Wallace, Judith Rodin Professor, University of Pennsylvania: Idols of the East recuperates a lost orientalism and a history of oriental power dropped from the famous Orientalism of Edward Said: for the historical power and cultural significance of the Islamic East, Suzanne Conklin Akbari argues, has been dramatically underemphasized. Akbari carefully unpacks medieval practices of mapping the East, representations of Judaism and Islam, conflations of ethnic and religious terminology, and iconic figurations of the Saracen. Her book reaches beyond medieval studies to furnish an account of orientalism's prehistory that all postcolonialists should read: highly recommended. Iain Macleod Higgins, University of Victoria, author of Writing East: Idols in the East is an excellent as well as a timely book. Suzanne Conklin Akbari's assessments of the primary and secondary sources that come under her scrutiny ar</t>
  </si>
  <si>
    <t>AkbariSuzanne Conklin: Suzanne Conklin Akbari is Professor of English and Medieval Studies at the University of Toronto. She is author of Seeing through the Veil: Optical Theory and Medieval Allegory, editor of Marco Polo and the Encounter of East and West, and medieval volume editor for The Norton Anthology of World Literature.</t>
  </si>
  <si>
    <t>An Edo Anthology</t>
  </si>
  <si>
    <t>Literature from Japan’s Mega-City, 1750-1850</t>
  </si>
  <si>
    <t>Jones, Sumie / Watanabe, Kenji</t>
  </si>
  <si>
    <t xml:space="preserve"> HIS021000 HISTORY / Asia / Japan; LCO004030 LITERARY COLLECTIONS / Asian / Japanese; LIT008030 LITERARY CRITICISM / Asian / Japanese</t>
  </si>
  <si>
    <t>During the eighteenth century, Edo (today’s Tokyo) became the world’s largest city, quickly surpassing London and Paris. Its rapidly expanding population and flourishing economy encouraged the development of a thriving popular culture. Innovative and ambitious young authors and artists soon began to look beyond the established categories of poetry, drama, and prose, banding together to invent completely new literary forms that focused on the fun and charm of Edo. Their writings were sometimes witty, wild, and bawdy, and other times sensitive, wise, and polished. Now some of these high spirited works, celebrating the rapid changes, extraordinary events, and scandalous news of the day, have been collected in an accessible volume highlighting the city life of Edo. Edo’s urban consumers demanded visual presentations and performances in all genres. Novelties such as books with text and art on the same page were highly sought after, as were kabuki plays and the polychrome prints that often shared the same themes, characters, and even jokes. Popular interest in sex and entertainment focused attention on the theatre district and “pleasure quarters,” which became the chief backdrops for the literature and arts of the period. Gesaku, or “playful writing,” invented in the mid-eighteenth century, satirized the government and samurai behavior while parodying the classics. These entertaining new styles bred genres that appealed to the masses. Among the bestsellers were lengthy serialized heroic epics, revenge dramas, ghost and monster stories, romantic melodramas, and comedies that featured common folk. An Edo Anthology offers distinctive and engaging examples of this broad range of genres and media. It includes both well-known masterpieces and unusual examples from the city’s counterculture, some popular with intellectuals, others with wider appeal. Some of the translations presented here are the first available in English and many are based on first edit</t>
  </si>
  <si>
    <t>Koji Kawamoto, Professor Emeritus, University of Tokyo:Today's Japan Cool has its origin in the Edo period, where parodies were the norm, far more prized than the originals, while art-forms and genres merely existed to be crossed over and intermingled. Writers and readers easily swapped their roles poets, novelists, artists, and musicians constantly worked together and/or trespassed into each other's territory. As yet, few of the literary masterworks of this intriguing culture have been translated into foreign languages due to the intrinsic difficulty of the job. This book is the fruit of over thirty years' group work by top-class specialists who know Edo best but love it even better.Paul Gordon Schalow, Rutgers University:This anthology brings together the best and most important translations of late Edo texts into a single volume that synthesizes the work of a generation of scholars in the field and will likely inspire another generation to follow. It provides readers with an engaging, highly accessible, and thematically organized entry into the varied genres and authors of the period.Richard Bowring, Professor Emeritus, University of Cambridge:Anyone who wishes to soak up the atmosphere of Japanese urban life in those marvellous years before Edo became Tokyo need look no further than this anthology. Designed around six thematic categories, the book leads us right to the heart of the colorful, the earthy, the comic, the scabrous world of what in the mid-eighteenth century was in all likelihood the largest city in the world. A special strength of this collection is its successful attempt to capture one of the most remarkable aspects of popular literature of the time: the visual excitement of the woodblock printed page. A superb teaching resource that puts Edo within reach of the classroom.</t>
  </si>
  <si>
    <t>JonesSumie: Sumie Jones, a specialist in eighteenth-century comparative literature and Edo arts, is professor emerita of East Asian languages and cultures and comparative literature and a residential fellow of the Institute for Advanced Study, Indiana University.WatanabeKenji: Kenji Watanabe, an expert in Edo-period literature and society, is professor emeritus of Rikkyo University and principal of Rikkyo Niiza Middle and High Schools.Sumie Jones (Editor)  Sumie Jones, a specialist in eighteenth-century comparative literature and Edo arts, is professor emerita of East Asian languages and cultures and comparative literature and a residential fellow of the Institute for Advanced Study, Indiana University.Kenji Watanabe (Editor)  Kenji Watanabe, an expert in Edo-period literature and society, is professor emeritus of Rikkyo University and principal of Rikkyo Niiza Middle and High Schools.</t>
  </si>
  <si>
    <t>A Kamigata Anthology</t>
  </si>
  <si>
    <t>Literature from Japan’s Metropolitan Centers, 1600–1750</t>
  </si>
  <si>
    <t>Watanabe, Kenji / Jones, Sumie / Kern, Adam L.</t>
  </si>
  <si>
    <t xml:space="preserve"> HIS021000 HISTORY / Asia / Japan; LCO004000 LITERARY COLLECTIONS / Asian / General; LCO004030 LITERARY COLLECTIONS / Asian / Japanese</t>
  </si>
  <si>
    <t>This is the first of a three-volume anthology of Edo- and Meiji-era urban literature that includes An Edo Anthology: Literature from Japan’s Mega-City, 1750–1850 and A Tokyo Anthology: Literature from Japan’s Modern Metropolis, 1850–1920. The present work focuses on the years in which bourgeois culture first emerged in Japan, telling the story of the rising commoner arts of Kamigata, or  the “Upper Regions” of Kyoto and Osaka, which harkened back to the Japan’s middle ages even as they rebelled against and competed with that earlier era. Both cities prided themselves on being models and trendsetters in all cultural matters, whether arts, crafts, books, or food. The volume also shows how elements of popular arts that germinated during this period ripened into the full-blown consumer culture of late-Edo.  The tendency to imagine Japan’s modernity as a creation of Western influence since the mid-nineteenth century is still strong, particularly outside Japan studies. A Kamigata Anthology challenges such assumptions by illustrating the flourishing phenomenon of Japan’s movement into its own modernity through a selection of the best examples from the period, including popular genres such as haikai poetry, handmade picture scrolls, travel guidebooks, kabuki and joruri plays, prose narratives of contemporary life, and jokes told by professional entertainers. Well illustrated with prints from popular books of the time and artwork containing poems and commentaries, the volume emphasizes texts currently unavailable in English and translated into entertaining, vibrant prose.</t>
  </si>
  <si>
    <t>Timon Screech, School of Oriental and African Studies, University of London:A Kamigata Anthology brings together a scintillating array of popular literature from the Kyoto-Osaka region during the early Edo period. Few readers will fail to be surprised by its range or to delight in the verve of the translations, every one of which is an illuminating joy.</t>
  </si>
  <si>
    <t>JonesSumie: Sumie Jones, a specialist in eighteenth-century comparative literature and Edo arts, is professor emerita of East Asian languages and cultures and comparative literature and a residential fellow of the Institute for Advanced Study, Indiana University.KernAdam L.: Adam L. Kern is professor of Japanese literature and visual culture at the University of Wisconsin–Madison.WatanabeKenji: Kenji Watanabe, an expert in Edo-period literature and society, is professor emeritus of Rikkyo University and principal of Rikkyo Niiza Middle and High Schools.JonesSumie: Sumie Jones, a specialist in eighteenth-century comparative literature and Edo arts, is professor emerita of East Asian languages and cultures and comparative literature and a residential fellow of the Institute for Advanced Study, Indiana University.KernAdam L.: Adam L. Kern is professor of Japanese literature and visual culture at the University of Wisconsin–Madison.WalleyGlynne: Glynne Walley is Assistant Professor of Japanese Literature at the University of Oregon. His research interests involve popular literature and how it negotiates the requirements of industry and genre, the demands of mass audience, and the aspirational pull of  serious  literature.Sumie Jones (Editor)  Sumie Jones, a specialist in eighteenth-century comparative literature and Edo arts, is professor emerita of East Asian languages and cultures and comparative literature and a residential fellow of the Institute for Advanced Study, Indiana University.Adam L. Kern (Editor)  Adam L. Kern is professor of Japanese literature and visual culture at the University of Wisconsin–Madison.Kenji Watanabe (Editor)  Kenji Watanabe, an expert in Edo-period literature and society, is professor emeritus of Rikkyo University and princ</t>
  </si>
  <si>
    <t>Postmodern Fairy Tales</t>
  </si>
  <si>
    <t>Gender and Narrative Strategies</t>
  </si>
  <si>
    <t>Bacchilega, Cristina</t>
  </si>
  <si>
    <t xml:space="preserve"> LIT009000 LITERARY CRITICISM / Children's &amp; Young Adult Literature; SOC011000 SOCIAL SCIENCE / Folklore &amp; Mythology</t>
  </si>
  <si>
    <t>Postmodern Fairy Tales seeks to understand the fairy tale not as children's literature but within the broader context of folklore and literary studies. It focuses on the narrative strategies through which women are portrayed in four classic stories:  Snow White,   Little Red Riding Hood,   Beauty and the Beast,  and  Bluebeard.  Bacchilega traces the oral sources of each tale, offers a provocative interpretation of contemporary versions by Angela Carter, Robert Coover, Donald Barthelme, Margaret Atwood, and Tanith Lee, and explores the ways in which the tales are transformed in film, television, and musicals.</t>
  </si>
  <si>
    <t xml:space="preserve"> An extraordinary book, and a 'first' on the topic. &amp;mdashJack Zipes Examining the workings of the powerful desire machines built into postmodern versions of 'Snow White,' 'Little Red Riding Hood,' 'Beauty and the Beast,' and 'Bluebeard,' Cristina Bacchilega's astute rereadings uncover intriguing mirrorings and revisions. &amp;mdashRuth B. Bottigheimer, State University of New York at Stony Brook</t>
  </si>
  <si>
    <t>Cristina Bacchilega is Associate Professor of English at the University of Hawaii at Manoa and editor of the Italian-language volume La narrativa postmoderna in America: Testi e contesti.</t>
  </si>
  <si>
    <t>Maps and Travel in the Middle Ages and the Early Modern Period</t>
  </si>
  <si>
    <t>Knowledge, Imagination, and Visual Culture</t>
  </si>
  <si>
    <t xml:space="preserve">Baumgärtner, Ingrid / Ben-Aryeh Debby, Nirit / Kogman-Appel, Katrin </t>
  </si>
  <si>
    <t>Das Mittelalter. Perspektiven mediävistischer Forschung. Beihefte</t>
  </si>
  <si>
    <t xml:space="preserve"> HIS037010 HISTORY / Medieval; LIT004190 LITERARY CRITICISM / Ancient &amp; Classical</t>
  </si>
  <si>
    <t>The volume discusses the world as it was known in the Medieval and Early Modern periods, focusing on projects concerned with travel literature and with mapping as conceptual and artistic practices. The contributions discuss individual mapmakers, authors of travelogues, the relationship between travel literature and mapmaking, illustration in travel literature, and imagination in depictions of newly explored worlds.</t>
  </si>
  <si>
    <t xml:space="preserve"> Der Bandbesticht durch die durchgehend hohe Qualität der Beiträge, auf die hier nureinzelne Schlaglichter geworfen werden können. [...] Der letztlich danndoch kunstgeschichtlich dominierte Band bietet eine Vielzahl interessanter Beiträge,die hoffentlich zu weiteren, vertiefenden Forschungen anregen. Gerda Brunnlechner in: Zeitschrift für Historische Forschung 47/2 (2020), 253-254</t>
  </si>
  <si>
    <t>Ingrid Baumgärtner, Kassel, Germany Nirit Ben Arye-Debby, Beer Sheva, Israel and Katrin Kogman-Appel, Münster, Germany.</t>
  </si>
  <si>
    <t>The Vikings Reimagined</t>
  </si>
  <si>
    <t>Reception, Recovery, Engagement</t>
  </si>
  <si>
    <t>Birkett, Tom / Dale, Roderick</t>
  </si>
  <si>
    <t>The Northern Medieval World</t>
  </si>
  <si>
    <t>60</t>
  </si>
  <si>
    <t>Medieval Institute Publications</t>
  </si>
  <si>
    <t>Scandinavian Literature</t>
  </si>
  <si>
    <t xml:space="preserve"> BUS100000 BUSINESS &amp; ECONOMICS / Museum Administration &amp; Museology; HIS000000 HISTORY / General; HIS037010 HISTORY / Medieval; HIS044000 HISTORY / Europe / Scandinavia; LIT004250 LITERARY CRITICISM / European / Scandinavian; SOC011000 SOCIAL SCIENCE / Folklore &amp; Mythology</t>
  </si>
  <si>
    <t>This volume explores the changing perception of Norse cultures and the complex legacy of the Vikings today. Bringing together experts in literature, history, and heritage engagement, this highly interdisciplinary collection aims to reconsider the impact of Old Norse Viking Studies outside the academy and to broaden our understanding of the ways in which the material and textual remains of the Viking Age are given new meanings in the present.</t>
  </si>
  <si>
    <t>Tom Birkett, University College Cork, Irland Roderick Dale, University of Nottingham, Großbritannien.</t>
  </si>
  <si>
    <t>Documents of Modern Literary Realism</t>
  </si>
  <si>
    <t>Becker, George Joseph</t>
  </si>
  <si>
    <t>1860</t>
  </si>
  <si>
    <t>Using selections by American, British, French, German, Russian, Scandinavian, Spanish, Portuguese, and South American critics and authors, Professor Becker illustrates how realism arose as a reaction to romanticism, and how the practitioners of realism developed conflicting ideas about the means they should use and the ends toward which they should strive. The selections are concerned mainly with prose, since, according to the author, prose fiction has been the major vehicle of realism.Originally published in 1963.The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</si>
  <si>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Fear and Nature</t>
  </si>
  <si>
    <t>Ecohorror Studies in the Anthropocene</t>
  </si>
  <si>
    <t>Tidwell, Christy / Soles, Carter</t>
  </si>
  <si>
    <t>AnthropoScene: The SLSA Book Series</t>
  </si>
  <si>
    <t>8</t>
  </si>
  <si>
    <t>Penn State University Press</t>
  </si>
  <si>
    <t xml:space="preserve"> CGN004040 COMICS &amp; GRAPHIC NOVELS / Horror; LIT021000 LITERARY CRITICISM / Horror &amp; Supernatural; LIT024040 LITERARY CRITICISM / Modern / 19th Century ; LIT024050 LITERARY CRITICISM / Modern / 20th Century ; PER004140 PERFORMING ARTS / Film / Genres / Science Fiction &amp; Fantasy</t>
  </si>
  <si>
    <t>Ecohorror represents human fears about the natural world&amp;mdashkiller plants and animals, catastrophic weather events, and disquieting encounters with the nonhuman. Its portrayals of animals, the environment, and even scientists build on popular conceptions of zoology, ecology, and the scientific process. As such, ecohorror is a genre uniquely situated to address life, art, and the dangers of scientific knowledge in the Anthropocene.Featuring new readings of the genre, Fear and Nature brings ecohorror texts and theories into conversation with other critical discourses. The chapters cover a variety of media forms, from literature and short fiction to manga, poetry, television, and film. The chronological range is equally varied, beginning in the nineteenth century with the work of Edgar Allan Poe and finishing in the twenty-first with Stephen King and Guillermo del Toro. This range highlights the significance of ecohorror as a mode. In their analyses, the contributors make explicit connections across chapters, question the limits of the genre, and address the ways in which our fears about nature intersect with those we hold about the racial, animal, and bodily other.&amp;rdquoA foundational text, this volume will appeal to specialists in horror studies, Gothic studies, the environmental humanities, and ecocriticism.In addition to the editors, the contributors include Kristen Angierski, Bridgitte Barclay, Marisol Cortez, Chelsea Davis, Joseph K. Heumann, Dawn Keetley, Ashley Kniss, Robin L. Murray, Brittany R. Roberts, Sharon Sharp, and Keri Stevenson.</t>
  </si>
  <si>
    <t>&amp;ldquoFear and Nature straddles popular culture studies, horror and gothic studies, film and literary studies, and cultural studies. It is an expansive, ambitious, and exploratory book that is working to move the field beyond earlier works of ecohorror criticism by considering fresh approaches to the subject.&amp;rdquo&amp;mdashBernice Murphy, author of The Rural Gothic in American Popular Culture: Backwoods Horror and Terror in the Wilderness</t>
  </si>
  <si>
    <t>TidwellChristy: Christy Tidwell is Associate Professor of English and Humanities at the South Dakota School of Mines and Technology. She is the coeditor of Gender and Environment in Science Fiction.</t>
  </si>
  <si>
    <t>Sexuality in the Middle Ages and Early Modern Times</t>
  </si>
  <si>
    <t>New Approaches to a Fundamental Cultural-Historical and Literary-Anthropological Theme</t>
  </si>
  <si>
    <t xml:space="preserve"> HIS037010 HISTORY / Medieval; HIS037030 HISTORY / Modern / General; LIT000000 LITERARY CRITICISM / General; LIT004170 LITERARY CRITICISM / European / German; LIT011000 LITERARY CRITICISM / Medieval</t>
  </si>
  <si>
    <t>The studies in this volume explore the phenomenon of sexuality in a variety of medieval and early-modern literatures, including Old English texts, Middle-High German narratives, medieval Spanish and early-modern French literature, and also eighteenth-century English novels. Art historians, historians, and social historians contribute as much as researchers of the history of mentality and religion. The problem with sexuality within the medieval Church finds extensive consideration, and so the fundamental debate among modern sociologists and anthropoligists regarding the evaluation of sexuality, shame, and ethical norms as indicators of the process of civilization (or its myth).</t>
  </si>
  <si>
    <t xml:space="preserve"> Dem Herausgeber ist es gelungen, eine internationale Autorenschar mit unterschiedlichem fachlichen Hintergrund zu versammeln. Das Ergebnis ist ein stattlicher 900-Seiten-Band, der ein ebenso facettenreiches wie profundes Bild von unterschiedlichen (überwiegend diskursiven) Aspekten mittelalterlicher und frühneuzeitlicher Sexualität liefert. Ortrun Riha in: Das Mittelalter 15/2010  Sexualitiy in the Middle Ages and Early Modern Times delivers a number of perspectives on medieval sexuality in a lot of space. [...] It could very likely, for its breadth and insight, become a centerpiece for anumber of dissertations. Patrick Brugh in: Focus on German Studies 16/2009</t>
  </si>
  <si>
    <t>Albrecht Classen, University of Arizona, Tucson,USA.</t>
  </si>
  <si>
    <t>The Implicated Subject</t>
  </si>
  <si>
    <t>Beyond Victims and Perpetrators</t>
  </si>
  <si>
    <t>Rothberg, Michael</t>
  </si>
  <si>
    <t>Cultural Memory in the Present</t>
  </si>
  <si>
    <t>Stanford University Press</t>
  </si>
  <si>
    <t xml:space="preserve"> ART037000 ART / Art &amp; Politics; HIS037030 HISTORY / Modern / General; LIT000000 LITERARY CRITICISM / General</t>
  </si>
  <si>
    <t>When it comes to historical violence and contemporary inequality, none of us are completely innocent. We may not be direct agents of harm, but we may still contribute to, inhabit, or benefit from regimes of domination that we neither set up nor control. Arguing that the familiar categories of victim, perpetrator, and bystander do not adequately account for our connection to injustices past and present, Michael Rothberg offers a new theory of political responsibility through the figure of the implicated subject. The Implicated Subject builds on the comparative, transnational framework of Rothberg's influential work on memory to engage in reflection and analysis of cultural texts, archives, and activist movements from such contested zones as transitional South Africa, contemporary Israel/Palestine, post-Holocaust Europe, and a transatlantic realm marked by the afterlives of slavery. As these diverse sites of inquiry indicate, the processes and histories illuminated by implicated subjectivity are legion in our interconnected world. An array of globally prominent artists, writers, and thinkers—from William Kentridge, Hito Steyerl, and Jamaica Kincaid, to Hannah Arendt, Primo Levi, Judith Butler, and the Combahee River Collective—speak to this interconnection and show how confronting our own implication in difficult histories can lead to new forms of internationalism and long-distance solidarity.</t>
  </si>
  <si>
    <t>Contents and AbstractsIntroductionFrom Victims and Perpetrators to Implicated Subjects chapter abstractThis chapter introduces the conceptual framework of the book. Starting from a discussion of responses to the killing of Trayvon Martin and other examples of racist violence, the chapter argues that the familiar categories of victim, perpetrator, and bystander do not adequately account for our connection to injustices past and present and proposes a new theory of political responsibility through the figure of the implicated subject. The chapter distinguishes an approach based on implication and implicated subjects from related approaches to complicity, postmemory, and the beneficiary it lays out the stakes of the book and provides an account of the chapters to come.1The Transmission Belt of Domination: Theorizing the Implicated Subject chapter abstractThis chapter discusses thinking on intersectionality, complicity, and responsibility that contributes to an understanding of the implicated subject. It considers reflections on victimhood, perpetration, responsibility, and memory that have emerged in the field of Holocaust studies, and supplements it with approaches to structural injustice and the Black feminist theory of intersectionality. Drawing on these diverse sources, the chapter formulates a theory of implication and the implicated subject that offers an alternative to the usual accounts of human rights violations and their aftermaths. Above all, this theory leaves behind the detached and disinterested spectators who dominate discussions of distant suf</t>
  </si>
  <si>
    <t>Robert Eaglestone, Royal Holloway: A significant work by a major scholar with a well-deserved international reputation, The Implicated Subject develops a new and necessary conceptual vocabulary for the conflicting histories of our world. While drawing on a global range of histories and texts, the book never loses focus on the contemporary moment. Amir Eshel: A pathbreaking meditation on the politics and ethics of remembrance in our time, The Implicated Subject shifts the discussion in a variety of disciplines from the dated notions of guilt and innocence to the complexities of responsibility and accountability. This is imperative reading for our age of muddled categories and retreat from personal and scholarly engagement. Juliane Prade-Weiss: [Rothberg] avoids the charged terms guilt and morality in order to attain a fresh perspective onto why people of various historical and cultural contexts participate in wrongdoing, even in spite of knowing better. Such a fresh perspective is urgently needed in order to move beyond a mere naming, blaming, and singling out of culprits, towards any analysis of the complexity of involvements. Marianne Hirsch: My students and I have been waiting for this book. Offering a fresh vocabulary to confront our personal and collective responsibility in the face of massive political violence, past and present, The Implicated Subject is sure to advance the conversation. Its stakes are as high as its thinking is subtle, clear, and persuasive. Guy Lancaster: [The] term 'implicated subject' is a valuable contribution to the vocabulary of human rights and should be immediately adopted for use across a variety of disciplines, from political science and philosophy to history and economics. Nitzan Lebovic: Rothberg's strength lies in his remarkable ability to explain complicated theoretical issues in a few sentences, weaving together the political and the ethical, the historical and the aes</t>
  </si>
  <si>
    <t>Michael Rothberg is Professor of English and Comparative Literature and 1939 Society Samuel Goetz Chair in Holocaust Studies at the University of California, Los Angeles.</t>
  </si>
  <si>
    <t>Marco Polo and the Encounter of East and West</t>
  </si>
  <si>
    <t>Iannucci, Amilcare / Akbari, Suzanne Conklin</t>
  </si>
  <si>
    <t>These essays challenge what many scholars perceived to be an opposition of  East  and  West  in Polo's writings.</t>
  </si>
  <si>
    <t>AkbariSuzanne Conklin: Suzanne Conklin Akbari is a professor in the Department of English and the Centre for Medieval Studies at the University of Toronto.IannucciAmilcare: The late Amilcare Iannucci was a professor in the Department of Italian Studies and the Centre for Comparative Literature at the University of Toronto. He was the author of a book on Dante, Forma ed evento nella Divina Commedia, and editor of Dante Today&gt;.</t>
  </si>
  <si>
    <t>Ralph Waldo Emerson</t>
  </si>
  <si>
    <t>The Major Prose</t>
  </si>
  <si>
    <t>Emerson, Ralph Waldo</t>
  </si>
  <si>
    <t>Myerson, Joel / Bosco, Ronald A.</t>
  </si>
  <si>
    <t xml:space="preserve"> LCO002000 LITERARY COLLECTIONS / American / General; LIT004020 LITERARY CRITICISM / American / General</t>
  </si>
  <si>
    <t>Ronald A. Bosco and Joel Myerson have gathered Emerson’s most memorable prose published under his direct supervision, enhanced by additional writings. Ralph Waldo Emerson: The Major Prose is the only single-volume anthology that presents the full range of Emerson’s written and spoken prose—sermons, lectures, addresses, and essays.</t>
  </si>
  <si>
    <t>ContentsPrefaceAbbreviationsIntroductionTextual PoliciesSermon CLXII [“The Lord’s Supper”] (1832)The Uses of Natural History (1833–1835)Nature (1836)Humanity of Science (1836, 1847–1848)The American Scholar (1837)The Divinity School Address (1838)Self-Reliance (1841)Circles (1841)The Transcendentalist (1842, 1849)New England: Genius, Manners, and Customs (1843–1844)The Poet (1844)Experience (1844)Nominalist and Realist (1844)An Address Delivered in the Court-House in Concord, Massachusetts, on 1st August, 1844, on the Anniversary of the Emancipation of the Negroes in the British West Indies (1844)&lt;d</t>
  </si>
  <si>
    <t>Bosco and Myerson, the finest textual scholars of Emerson’s work, have collected Emerson’s major sermons, lectures, and essays into one elegant, beautifully edited volume…Where necessary, the editors have improved on the editing of such seminal addresses as ‘The American Scholar,’ creating the most authoritative texts of individual prose works now available. This volume has much to offer both seasoned scholars and those coming to the ‘Sage of Concord’ for the first time.-- T. H. Richardson Choice</t>
  </si>
  <si>
    <t>A Critical Introduction to Queer Theory</t>
  </si>
  <si>
    <t>Sullivan, Nikki</t>
  </si>
  <si>
    <t>Explores how sexuality, subjectivity and sociality have been discursively produced in various historical and cultural contexts The book begins by putting gay and lesbian sexuality and politics in historical context and demonstrates how, and why, Queer Theory emerged in the West in the late twentieth century. It goes on to provide a detailed overview of the complex ways in which Queer Theory has been practised. Topics covered include:RaceSadomasochism‘Straight’ sexFetishismCommunityPopular cultureTransgenderPerformativityEach chapter focuses on an issue or topic, provides a critical analysis of the specific ways in which it has been responded to by critics (including Sigmund Freud, Michel Foucault, Judith Butler, Jacques Derrida, Jean-Luc Nancy, Adrienne Rich and Laura Mulvey), and introduces key terms. Each chapter also discusses contemporary cinematic texts.Key FeaturesExtends current accounts of Queer Theory by analysing its relation to our everyday livesProvides historical overviews of key concepts such as heterosexuality, sadomasochism and fetishismUp to date coverage of issues and debatesExamples are taken from contemporary popular cultural texts such as films, documentaries and art projects</t>
  </si>
  <si>
    <t>Animal Encounters</t>
  </si>
  <si>
    <t>Contacts and Concepts in Medieval Britain</t>
  </si>
  <si>
    <t>Crane, Susan</t>
  </si>
  <si>
    <t xml:space="preserve"> HIS037010 HISTORY / Medieval; LIT011000 LITERARY CRITICISM / Medieval</t>
  </si>
  <si>
    <t>Traces of the living animal run across the entire corpus of medieval writing and reveal how pervasively animals mattered in medieval thought and practice. In fascinating scenes of cross-species encounters, a raven offers St. Cuthbert a lump of lard that waterproofs his visitors' boots for a whole year, a scholar finds inspiration for his studies in his cat's perfect focus on killing mice, and a dispossessed knight wins back his heritage only to give it up again in order to save the life of his warhorse. Readers have often taken such encounters to be merely figurative or fanciful, but Susan Crane discovers that these scenes of interaction are firmly grounded in the intimate cohabitation with animals that characterized every medieval milieu from palace to village. The animal encounters of medieval literature reveal their full meaning only when we recover the living animal's place within the written animal.The grip of a certain humanism was strong in medieval Britain, as it is today: the humanism that conceives animals in diametrical opposition to humankind. Yet medieval writing was far from univocal in this regard. Latin and vernacular works abound in other ways of thinking about animals that invite the saint, the scholar, and the knight to explore how bodies and minds interpenetrate across species lines. Crane brings these other ways of thinking to light in her readings of the beast fable, the hunting treatise, the saint's life, the bestiary, and other genres. Her substantial contribution to the field of animal studies investigates how animals and people interact in culture making, how conceiving the animal is integral to conceiving the human, and how cross-species encounters transform both their animal and their human participants.</t>
  </si>
  <si>
    <t>Notes on CitationsIntroduction1. Cohabitation2. Wolf, Man, and Wolf-Man3. A Bestiary's Taxonomy of Creatures4. The Noble Hunt as a Ritual Practice5. Falcon and Princess6. Knight and HorseConclusionNotesBibliographyIndexAcknowledgments</t>
  </si>
  <si>
    <t xml:space="preserve"> Writing such a book as this requires hard-won mastery of human sciences, but also attentiveness to where such sciences stumble in encountering fellow, nonhuman creatures. Covering eight centuries, and giving us en passant a newly expanded understanding of British culture, this marvelous book shows poetry intuiting complexly lived relationships between humans and animals, where humanist philosophy cannot speak. &amp;mdashDavid Wallace, University of Pennsylvania Critical orthodoxy finds in medieval Britain clear-cut distinctions between human beings and all other forms of life, but Susan Crane finds instead a tangle of cohabitation. An immensely important contribution to the burgeoning conversation between animal studies scholars in the earlier and more recent periods, Animal Encounters gives us a picture of medieval Britain as a dynamic and often surprising contact zone, where human beings are enriched, both spiritually and intellectually, by the fact that they live and work, and play and die, alongside their fellow creatures. &amp;mdashCary Wolfe, author of Before the Law: Humans and Other Animals in a Biopolitical Frame</t>
  </si>
  <si>
    <t>Susan Crane is Parr Professor of English and Comparative Literature at Columbia University. She is author of The Performance of Self: Ritual, Clothing, and Identity During the Hundred Years War, also available from the University of Pennsylvania Press.</t>
  </si>
  <si>
    <t>Medieval Theory of Authorship</t>
  </si>
  <si>
    <t>Scholastic Literary Attitudes in the Later Middle Ages</t>
  </si>
  <si>
    <t>Minnis, Alastair</t>
  </si>
  <si>
    <t xml:space="preserve"> LIT011000 LITERARY CRITICISM / Medieval</t>
  </si>
  <si>
    <t>It has often been held that scholasticism destroyed the literary theory that was emerging during the twelfth-century Renaissance, and hence discussion of late medieval literary works has tended to derive its critical vocabulary from modern, not medieval, theory. In Medieval Theory of Authorship, now reissued with a new preface by the author, Alastair Minnis asks,  Is it not better to search again for a conceptual equipment which is at once historically valid and theoretically illuminating? Minnis has found such writings in the glosses and commentaries on the authoritative Latin writers studied in schools and universities between 1100 and 1400. The prologues to these commentaries provide valuable insight into the medieval theory of authorship. Of special significance is scriptural exegesis, for medieval scholars found the Bible the most difficult text to describe appropriately and accurately.</t>
  </si>
  <si>
    <t xml:space="preserve"> This valuable book . . . poses in a most interesting form the question of the relationship generally between literary theory and literary practice. &amp;mdashTimes Higher Education Supplement Stimulating and learned. . . . This book should serve as a milestone in medieval literary theory. &amp;mdashYearbook of English Studies A work of great importance. . . . Minnis's effort takes its own direction and impressively breaks new ground . . . he has helped lay the course theoretical criticism of medieval literature will have to pursue for years to come. It is this originality which most makes Medieval Theory of Authorship the important book that it is. &amp;mdashStudies in the Age of Chaucer No professional medievalist with a serious interest in literature can afford to leave this book unread. &amp;mdashBritish Book News An innovative and important book. &amp;mdashSpeculum</t>
  </si>
  <si>
    <t>Alastair Minnis is Douglas Tracy Smith Professor of English at Yale University. His Fallible Authors: Chaucer's Pardoner and Wife of Bath is also published by the University of Pennsylvania Press.</t>
  </si>
  <si>
    <t>Haunted Narratives</t>
  </si>
  <si>
    <t>Life Writing in an Age of Trauma</t>
  </si>
  <si>
    <t>Schweighauser, Philipp / Steffen, Therese / Sutrop, Margit / Kirss, Tiina</t>
  </si>
  <si>
    <t xml:space="preserve"> BIO000000 BIOGRAPHY &amp; AUTOBIOGRAPHY / General; LIT000000 LITERARY CRITICISM / General; LIT004130 LITERARY CRITICISM / European / General</t>
  </si>
  <si>
    <t>Exploring life writing from a variety of cultural contexts, Haunted Narratives provides new insights into how individuals and communities across time and space deal with traumatic experiences and haunting memories. From the perspectives of trauma theory, memory studies, gender studies, literary studies, philosophy, and post-colonial studies, the volume stresses the lingering, haunting presence of the past in the present. The contributors focus on the psychological, ethical, and representational difficulties involved in narrative negotiations of traumatic memories.Haunted Narratives focuses on life writing in the broadest sense of the term: biographies and autobiographies that deal with traumatic experiences, autobiographically inspired fictions on loss and trauma, and limit-cases that transcend clear-cut distinctions between the factual and the fictional. In discussing texts as diverse as Toni Morrison´s Beloved, Vikram Seth´s Two Lives, deportation narratives of Baltic women, Christa Wolf´s Kindheitsmuster, Joy Kogawa´s Obasan, and Ene Mihkelson´s Ahasveeruse uni, the contributors add significantly to current debates on life writing, trauma, and memory the contested notion of cultural trauma&amp;rdquo and the transferability of clinical-psychological notions to the study of literature and culture.</t>
  </si>
  <si>
    <t>Introduction: Life Writing in an Age of TraumaGabriele Rippl (University of Bern)/Philipp Schweighauser (University of Basel)/Therese Steffen (University of Basel)I. Life Writing and Trauma: Theorizing the Vicissitudes of Representing Violence1. Seeing Ghosts: Theorizing Haunting in Literary Texts - Tiina Kirss (University of Tartu)2. Trauma and Utopia: Benjamin, Adorno, and Elie Wiesel&amp;#39s Night - Philipp Schweighauser (University of Basel)II. Auto/biographies as Trauma Narratives3. Richard Wollheim&amp;#39s Germs: Life Writing as Therapy, Despite Theory - Julia Straub (University of Bern)4. Writing Childhood, Writing Lack - Maarja Hollo (Estonian Literary Museum)5. Loquacious Silences: Vikram Seth&amp;#39s Two Lives and the German Language - Nora Anna Escherle (University of Bern)6. Unsayable or Merely Unsaid? - Eneken Laanes (Estonian Academy of Sciences)7. Voicing Trauma in the Deportation Narratives of Baltic Women - Leena Kurvet-Käosaar (Tallinn University)8. Trauma Narratives and National Identity - Annie Cottier (University of Bern)III. Limit-cases: Exploring the Limits of Telling Pain 9. Metaphors for the Scots Today: History and National Identity in Scottish Drama after 1945 - Stefanie Preuss (University of Konstanz)10. Aspects of Post-Imperial Constructions of Nationhood - Eva Rein (University of Tartu)11. Anecdotalization of Memory in Jaan Kross&amp;#39 Paigallend - Eneken Laanes (Estonian Academy of Sciences)12. Meddling with Memory--Negating Grand Narratives - Nora Anna Escherle (University of Bern)13. Fighting Fear with Writing: Christa Wolf`s Kindheitsmuster and Ene Mihkelson&amp;#39s Ahasveeruse uni (The Sleep of Ahasuerus) - Aija Sakova (Tartu University)14. The Stigma of the Autobiographical - Julia Straub (University of Bern)15. The Search for the Lo</t>
  </si>
  <si>
    <t>RipplGabriele: Gabriele Rippl is chair of Literatures in English at the University of Berne. SchweighauserPhilipp: Philipp Schweighauser is head of American and General Literatures at the University of Basel. KirssTiina: Tiina Kirss is a professor in the Estonian Institute of Humanities at Tallinn University. SutropMargit: Margit Sutrop is head of the Department of Philosophy and the Centre for Ethics at the University of Tartu. SteffenTherese: Therese Steffen is a professor in the Department of English at the University of Basel.</t>
  </si>
  <si>
    <t>Handbook of the English Novel of the Twentieth and Twenty-First Centuries</t>
  </si>
  <si>
    <t>Reinfandt, Christoph</t>
  </si>
  <si>
    <t>The Handbook systematically charts the trajectory of the English novel from its emergence as the foremost literary genre in the early twentieth century to its early twenty-first century status of eccentric eminence in new media environments. Systematic chapters address &amp;#786The English Novel as a Distinctly Modern Genre&amp;#700, &amp;#786The Novel in the Economy`, &amp;#786Genres`, &amp;#786Gender` (performativity, masculinities, feminism, queer), and &amp;#786The Burden of Representation&amp;#700 (class and ethnicity). Extended contextualized close readings of more than twenty key texts from Joseph Conrad`s Heart of Darkness (1899) to Tom McCarthy`s Satin Island (2015) supplement the systematic approach and encourage future research by providing overviews of reception and theoretical perspectives.</t>
  </si>
  <si>
    <t xml:space="preserve"> Fünf Beiträge versuchen, das weite Feld des englischen Romans einzukreisen, indem sie systematisch bestimmte Aspekte aufbereiten und dabei auch viele Bezüge zu den später im Buch abgedruckten Interpretationen herstellen (auf die dankenswerter mittels Querverweis aufmerksam gemacht wird). Jeder Beitrag enthält für die grobe Orientierung eine englische Zusammenfassung sowie Schlagwörter, an denen sich leicht ersehen läßt, welche Themen hauptsächlich verhandelt werden. [...] Das alles ist hier sehr gelungen, und nicht zuletzt die von allen Beiträgern übernommene Struktur macht das Handbuch zu einem vorzüglichen Informationsmittel, das sich unter Anglisten einer regen Nutzung erfreuen sollte. Till Kinzel in: Informationsmittel (IFB) # 5421 http://www.informationsmittel-fuer-bibliotheken.de/showfile.php?id=8819</t>
  </si>
  <si>
    <t>Christoph Reinfandt, University of Tübingen, Germany.</t>
  </si>
  <si>
    <t>Interrogating the ‘Germanic’</t>
  </si>
  <si>
    <t>A Category and its Use in Late Antiquity and the Early Middle Ages</t>
  </si>
  <si>
    <t>Friedrich, Matthias / Harland, James M.</t>
  </si>
  <si>
    <t>Ergänzungsbände zum Reallexikon der Germanischen Altertumskunde</t>
  </si>
  <si>
    <t>123</t>
  </si>
  <si>
    <t xml:space="preserve"> HIS002000 HISTORY / Ancient / General</t>
  </si>
  <si>
    <t>Despite decades of critical commentary, scholars of Late Antiquity and the Early Middle Ages continue to freely deploy the term “Germanic” as all-encompassing term for the non-Roman peoples of northwestern Europe in the late and post-Roman worlds. This book seeks to investigate and challenge the legitimacy of this concept, offering a multidisciplinary set of studies ranging from Antiquity to the Early Modern Period.</t>
  </si>
  <si>
    <t>„Interrogating the ‘Germanic’ provides a starting point. It is not comprehensive, and does not offer a definitive answer as to what we should do with the term ‘Germanic’. It is, however, one of the most important volumes published in the twenty-first century and should be read by all scholars working on the European early Middle Ages. It will, hopefully, lead to more careful enquiries into the past.“ Richard Broome, in: sehepunkte. Rezensionsjournal für die Geschichtswissenschaften, http://www.sehepunkte.de/2021/05/35088.html.   „Rather than attempting to create a one-size-fits-all rule going forward, the collective contributions acknowledge the problem’s complexity and provide the reader with a variety of tools to find their own way through a thorny, and ever-relevant, question. This will be a useful volume for both specialists and those outside the field, and for those wanting a better understanding of interdisciplinary approaches.“ Erica Buchberger, in: The English Historical Review, 2022   „Readers with a linguistic background can use these contributions to get a good sense of recent developments in adjacent fields—useful since the go-to linguistic textbooks on early Germanic languages frequently present a somewhat outdated picture of the state of the art in these disciplines.“ George Walkden, in: Journal of Germanic Linguistics 34.4 (2022), p. 420–427</t>
  </si>
  <si>
    <t>Matthias Friedrich, University of Vienna, Austria James Harland, University of Tübingen, Germany.</t>
  </si>
  <si>
    <t>Paranormal Encounters in Iceland 1150–1400</t>
  </si>
  <si>
    <t>Jakobsson, Ármann / Mayburd, Miriam</t>
  </si>
  <si>
    <t>71</t>
  </si>
  <si>
    <t xml:space="preserve"> HIS037010 HISTORY / Medieval; LIT000000 LITERARY CRITICISM / General; LIT004250 LITERARY CRITICISM / European / Scandinavian; LIT011000 LITERARY CRITICISM / Medieval; LIT022000 LITERARY CRITICISM / Fairy Tales, Folk Tales, Legends &amp; Mythology; SOC022000 SOCIAL SCIENCE / Popular Culture</t>
  </si>
  <si>
    <t>This anthology of international scholarship offers new critical approaches to the study of the many manifestations of the paranormal in the Middle Ages. The guiding principle of the collection is to depart from symbolic or reductionist readings of the subject matter in favor of focusing on the paranormal as human experience and, essentially, on how these experiences are defined by the sources. The authors work with a variety of medieval Icelandic textual sources, including family sagas, legendary sagas, romances, poetry, hagiography and miracles, exploring the diversity of paranormal activity in the medieval North. This volume questions all previous definitions of the subject matter, most decisively the idea of saga realism, and opens up new avenues in saga research.</t>
  </si>
  <si>
    <t>Ármann Jakobsson, University of Iceland, Reykjavík Miriam Mayburd, University of Iceland, Reykjavík.</t>
  </si>
  <si>
    <t>Masks of Conquest</t>
  </si>
  <si>
    <t>Literary Study and British Rule in India</t>
  </si>
  <si>
    <t>Viswanathan, Gauri</t>
  </si>
  <si>
    <t xml:space="preserve"> HIS017000 HISTORY / Asia / India &amp; South Asia; LIT004120 LITERARY CRITICISM / European / English, Irish, Scottish, Welsh; LIT008020 LITERARY CRITICISM / Asian / Indic</t>
  </si>
  <si>
    <t>Describes the introduction of English studies in India under British rule and its function as an effective form of political control</t>
  </si>
  <si>
    <t>Preface to the Twenty-Fifth Anniversary EditionAcknowledgmentsIntroduction1. The Beginnings of English Literary Study2. Praeparatio Evangelica3. One Power, One Mind4. Rewriting English5. Lessons of History6. The Failure of English7. Conclusion: Empire and the Western CanonNotesSelect BibliographyIndex</t>
  </si>
  <si>
    <t>Brilliantly working out in local detail a conception of literary education as a 'strategy of containment,' Masks of Conquest adds significantly both to the history of English education in relation to literary representation, and to the ongoing critical revaluation of the role of 'Literature' in modern culture.The great merit of Viswanathan's closely argued and admirably researched book is to show that the exigencies of managing an empire played a far more important role than has hitherto been recognized in the emergence of the discipline as a social practice.</t>
  </si>
  <si>
    <t>Gauri Viswanathan is Class of 1933 Professor in the Humanities at Columbia University. She is also the author of Outside the Fold: Conversion, Modernity, and Belief, which won the Harry Levin Prize awarded by the American Comparative Literature Association, the James Russell Lowell Prize awarded by the Modern Language Association of America, and the Ananda K. Coomaraswamy Prize awarded by the Association for Asian Studies. She coedits the series South Asia Across the Disciplines, published jointly by the university presses of Columbia, Chicago, and California.</t>
  </si>
  <si>
    <t>An Anthology of Arabic Literature</t>
  </si>
  <si>
    <t>From the Classical to the Modern</t>
  </si>
  <si>
    <t>Khalidi, Tarif</t>
  </si>
  <si>
    <t xml:space="preserve"> LCO012000 LITERARY COLLECTIONS / Middle Eastern; LIT004220 LITERARY CRITICISM / Middle Eastern; REL037000 RELIGION / Islam / General</t>
  </si>
  <si>
    <t xml:space="preserve">An anthology of Arabic literature, ancient and modern, in both prose and verseIntroducing readers to the extremely rich tradition of Arabic literature, this Anthology covers some of its major themes and concerns across the centuries, from its early beginnings to modern times. The texts chosen are a 'library of personal preferences' of a scholar who has spent half a century or more in the company of Arabic books, marking then translating those passages that seemed to him to capture some of its most memorable moments.Reflecting the great diversity and unpredictability of Arabic literature as the carrier of a major world culture, both pre-modern and modern, the Anthology is divided thematically to highlight modern issues such as love, religion, the human self, human rights, freedom of expression, the environment, violence, secular thought and feminism. The short, easy-to-read texts are accessible to non-specialists, providing an ideal entry point to this extraordinary literature.Key FeaturesA wide thematic and chronological spread including both verse and proseNewly translated texts on a range of subjects such as the occult sciences, heresy, psychological reflections, literary theory, sexual etiquette, man and nature, geographical observations and reflections on world historyIncludes extracts from philosophers, theologians and scientistsMarginal glosses explain key terms, figures and momentsRead the introduction and first few extracts for free (pdf) </t>
  </si>
  <si>
    <t>Magical Realism</t>
  </si>
  <si>
    <t>Theory, History, Community</t>
  </si>
  <si>
    <t>Zamora, Lois Parkinson / Faris, Wendy B.</t>
  </si>
  <si>
    <t xml:space="preserve"> LIT004050 LITERARY CRITICISM / American / Hispanic American</t>
  </si>
  <si>
    <t>Magical realism is often regarded as a regional trend, restricted tothe Latin American writers who popularized it as a literary form. In this criticalanthology, the first of its kind, editors Lois Parkinson Zamora and Wendy B. Farisshow magical realism to be an international movement with a wide-ranging history anda significant influence among the literatures of the world. In essays on texts bywriters as diverse as Toni Morrison, Günter Grass, Salman Rushdie, Derek Walcott,Abe Kobo, Gabriel García Márquez, and many others, magical realism is examined as aworldwide phenomenon.Presenting the first English translation of FranzRoh’s 1925 essay in which the term magical realism was coined, as well as AlejoCarpentier’s classic 1949 essay that introduced the concept of lo realmaravilloso to the Americas, this anthology begins by tracing thefoundations of magical realism from its origins in the art world to its currentliterary contexts. It offers a broad range of critical perspectives and theoreticalapproaches to this movement, as well as intensive analyses of various culturaltraditions and individual texts from Eastern Europe, Asia, North America, Africa,the Caribbean, and Australia, in addition to those from Latin America. In situatingmagical realism within the expanse of literary and cultural history, this collectiondescribes a mode of writing that has been a catalyst in the development of newregional literatures and a revitalizing force for more established narrativetraditions—writing particularly alive in postcolonial contexts and a major componentof postmodernist fiction.</t>
  </si>
  <si>
    <t>Acknowledgments xIntroduction: Daiquiri Birds and FlaubertianParrot(ie)s/ Lois Parkinson Zamora and Wendy B. Faris 11.FoundationsMagic Realism: Post-Expressionism 91925) / Franz Roh15Magic Realism, New Objectivity, and the Arts during the WeimarRepublic / Irene Guenther 33On the Marvelous Real in America(1949) / Alejo Carpentier 75The Baroque and the Marvelous Real(1975) / Alejo Carpentier 89Magical Realism in Spanish AmericanFiction (1955) / Angel Flores 109Magical Realism in SpanishAmerican Literature (1967) / Louis Leal 119TheTerritorialization of the Imaginary in Latin America: Self-Affirmation andResistance to Metropolitan Paradigms / Amaryl Chanady 125Sourcesof Magic Realism/Supplements to Realism in Contemporary Latin American Literature /Scott Simpkins 145II. TheoryScheherazade'sChildren: Magical Realism and Postmodern Fiction / Wendy B. Faris163Magic Realism and Postmodernism: Decentering PrivilegedCenters / Theo L. D'haen 191The Metamorphoses of FictionalSpace: Magical Realism / Rawdon Wilson 209The Textualization ofthe Reader in Magical Realist Fiction / Jon Thiem 235PsychicRealism, Mythic Realism, Grotesque Realism: Variations on Magic Realism inContemporary Literature in English / Jeanne Delbaere-Garant249III. HistoryMagical Realism, CompensatoryVision, and Felt History: Classical Realism Transformed in The WhiteHotel / John Burt Foster Jr. 267Past-On Stories:History and the Magically Real, Morrison and Allende on Call / P. Gabrielle Foreman285Narrative Trickery and Performative Historiography: FictionalRepresentation of National Identity in Graham Swift, Peter Carey, and MordecaiRichler / Richard Todd 305Saleem Fathered by Oskar:Midnight's Child</t>
  </si>
  <si>
    <t xml:space="preserve"> This critical collection combines astute and gracefulinterpretations of well-known literary texts from the Americas while at the sametime displaying a rich global understanding of the broad reach of magical realism.Fashioning subtle rethinkings of the magical realist movement, it will shapediscussion of postmodern and postcolonial literary histories. —José David Saldívar,University of California,Berkeley Zamora and Farispersuasively support their claim that magical realism is not only—or even mainly—aLatin American phenomenon, as is usually thought, but a truly internationaldevelopment of the last half century or so and, a major, perhapsthe major, component of postmodernist fiction. —Matei Calinescu,Indiana University</t>
  </si>
  <si>
    <t>Lois Parkinson Zamora is Professor of English and ComparativeLiterature at the University of Houston.Wendy B. Faris isProfessor of English and Comparative Literature at the University of Texas,Arlington.</t>
  </si>
  <si>
    <t>A Guide to Old English</t>
  </si>
  <si>
    <t>Revised with Texts and Glossary</t>
  </si>
  <si>
    <t>Robinson, Fred / Mitchell, Bruce</t>
  </si>
  <si>
    <t xml:space="preserve"> LAN009000 LANGUAGE ARTS &amp; DISCIPLINES / Linguistics / General; LIT011000 LITERARY CRITICISM / Medieval; REF000000 REFERENCE / General</t>
  </si>
  <si>
    <t>A Guide to Old English has established itself as the most thorough and most stimulating introduction to the language of Anglo-Saxon England. This revised edition adds ten basic texts, together with full notes and a comprehensive glossary, which convert the Guide into a self-contained course book for students beginning a study of Old English. The texts, such as Cynewulf and Cyneheard, the story of Caedmon and the conversion of Edwin, are those that have traditionally been chosen by teachers precisely becasue they offer the best introduction to the literature and culture of the time. They are arranged in order of increasing difficulty. The notes and glossary constantly refer to the grammatical explanations in the Guide, so that course is fully integrated and easy to follow.</t>
  </si>
  <si>
    <t>'I have enjoyed my refresher course, and I hope other students will find it no less stimulating.''Dr Mitchell is obviously a careful and thoughtful teacher and offers us the benefit of his experience in this book. It is excellently planned...' 'Dr Mitchell's Guide to Old English is a grammar book with some unusual qualities and some extra features. … They author's Foreword points to the real distinction of the book – that it 'devotes more space than is usual to the simple explanation of difficult points and to way sof reducing rote learning and of solving problems which arise for the reader of Old English texts'. This is no empty claim. ... Dr Mitchell is at pains to clarify, to systematize, to be ready with answers to the questions which, as any teacher of Old English knows, constantly aristo but aren't usually answered in an elementary grammar.'</t>
  </si>
  <si>
    <t>MitchellBruce: BRUCE MITCHELL was University Lecturer in English and Fellow of St Edmund Hall, University of Oxford.RobinsonFred: FRED C. ROBINSON was Douglas Tracy Smith Professor Emeritus of English at Yale University.</t>
  </si>
  <si>
    <t>Volume 2</t>
  </si>
  <si>
    <t>The Handbook of Creative Writing</t>
  </si>
  <si>
    <t>Earnshaw, Steven</t>
  </si>
  <si>
    <t>The inspirational resource for tutors, students and other creative writing professionals, now in a new edition. GBS_insertPreviewButtonPopup(['ISBN: 9780748689392','ISBN: 9780748689774']) ‘An invaluable guide for anyone thinking of teaching creative writing, at any level…It's really nice to come across a book that's so thoughtfully organized, so thorough, entertaining and just plain useful’. Catherine Smith, The New Writer, on the first edition 54 chapters cover the 3 central pillars of writing creatively: theories of creativity the craft of writing and creative writing as a business. With contributions from over 50 experts - poets, novelists, dramatists, publishers, editors, tutors, critics and scholars - from the United Kingdom, the United States, Canada and Australia, this is the essential guide to writing, and getting published, in the English-speaking world.New for this edition: Chapters: on ‘indie publishing’, ‘social media’, ‘flash fiction’, ‘song lyrics and poetry’, ‘creative critical hybrids’ &amp; ‘collaboration in the theatre’Revised chapters on Making a Living as a Writer, Theories of Creativity, and Writing for the WebChapters updated to reflect changes in teaching, copyright &amp; earning a living as a writerUpdated Glossary of TermsKey FeaturesA 3-in-1 text with outstanding breadth and depth of coverageGrounds the subject of creative writing and provides writing-related tasksFull of examples of ways to approach and improve your writing Valuable practical advice on getting published &amp; making a living from your writingSteven Earnshaw is the published author of numerous short stories, essays on creative writing and books, ranging from Beginning Realism to The Pub</t>
  </si>
  <si>
    <t>Impostures</t>
  </si>
  <si>
    <t>al-?ariri</t>
  </si>
  <si>
    <t>65</t>
  </si>
  <si>
    <t xml:space="preserve"> LCO012000 LITERARY COLLECTIONS / Middle Eastern</t>
  </si>
  <si>
    <t>Fifty rogue’s tales translated fifty waysAn itinerant con man. A gullible eyewitness narrator. Voices spanning continents and centuries. These elements come together in Impostures, a groundbreaking new translation of a celebrated work of Arabic literature.Impostures follows the roguish Abū Zayd al-Sarūjī in his adventures around the medieval Middle East—we encounter him impersonating a preacher, pretending to be blind, and lying to a judge. In every escapade he shows himself to be a brilliant and persuasive wordsmith, composing poetry, palindromes, and riddles on the spot. Award-winning translator Michael Cooperson transforms Arabic wordplay into English wordplay of his own, using fifty different registers of English, from the distinctive literary styles of authors such as Geoffrey Chaucer, Mark Twain, and Virginia Woolf, to global varieties of English including Cockney rhyming slang, Nigerian English, and Singaporean English. Featuring picaresque adventures and linguistic acrobatics, Impostures brings the spirit of this masterpiece of Arabic literature into English in a dazzling display of translation.</t>
  </si>
  <si>
    <t>To translate a work that has been called untranslatable for a thousand years requires more than just expertise in languages – it requires wit, creativity, and an ocean-deep reservoir of knowledge of history and literature and humanity. Michael Cooperson has all of that, plus the most essential, and rarest element: the courage to climb this Everest of world literature. The result isn’t just a translation – it’s a dazzling work of literary creation in its own right, with the linguistic gymnastics of Pale Fire, the genre-switching of Cloud Atlas, and the literary range of 2666.One might describe al-Hariri's 12th-century Arabic classic as 'Melville's Confidence-Man meets Queneau's Exercices de style,' but in this remarkable Oulipean carnival of a translation by Michael Cooperson, there are so many other voices—and languages: Singlish, Spanglish, Shakespeare, middle management-speak, Harlem jive, the rogue's lexicon, Naijá... Impostures is a wild romp through languages and literatures, places and times, that bears out and celebrates Borges's dictum: 'Erudition is the modern form of the fantastic.'</t>
  </si>
  <si>
    <t>al-Ḥarīrī: Al-Ḥarīrī (d. 516/1122) was a poet, scholar, and government official from Basra, Iraq. He is celebrated for his virtuosity in producing rhymed prose narratives, the Maqāmāt.CoopersonMichael: Michael Cooperson is Professor of Arabic in the Department of Near Eastern Languages &amp;amp Cultures at UCLA. His translations include The Life of Ibn Ḥanbal by Ibn al-Jawzī for the Library of Arabic Literature, and The Author and His Doubles by the eminent Moroccan literary critic Abdelfattah Kilito.KilitoAbdelfattah: Abdelfattah Kilito is the author of several acclaimed studies of Arabic literature, including Arabs and the Art of Storytelling and a study of the maqāmāt genre. He is the recipient of the Great Moroccan Award, the Al Owais Award for Criticism and Literature Studies, and a Prix from the Académie Française.al-Ḥarīrī (Author)  Al-Ḥarīrī (d. 516/1122) was a poet, scholar, and government official from Basra, Iraq. He is celebrated for his virtuosity in producing rhymed prose narratives, the Maqāmāt.Abdelfattah Kilito (Foreword by)  Abdelfattah Kilito is the author of several acclaimed studies of Arabic literature, including Arabs and the Art of Storytelling and a study of the maqāmāt genre. He is the recipient of the Great Moroccan Award, the Al Owais Award for Criticism and Literature Studies, and a Prix from the Académie Française.Michael Cooperson (Translator)  Michael Cooperson is Professor of Arabic in the Department of Near Eastern Languages &amp;amp Cultures at UCLA. His translations include The Life of Ibn Ḥanbal by Ibn al-Jawzī for the Library of Arabic Literature, and The Author and His Doubles by the eminent Moroccan literary critic Abdelfattah Kilito.</t>
  </si>
  <si>
    <t>Poems of the Elder Edda</t>
  </si>
  <si>
    <t xml:space="preserve"> LCO003000 LITERARY COLLECTIONS / Ancient &amp; Classical; POE008000 POETRY / Ancient &amp; Classical</t>
  </si>
  <si>
    <t>The great poetic tradition of pre-Christian Scandinavia is known to us almost exclusively though the Poetic Edda. The poems originated in Iceland, Norway, and Greenland between the ninth and thirteenth centuries, when they were compiled in a unique manuscript known as the Codex Regius.The poems are primarily lyrical rather than narrative. Terry's readable translation includes the magnificent cosmological poem Völusp&amp;aacute ( The Sibyl's Prophecy ), didactic poems concerned with mythology and the everyday conduct of life, and heroic poems, of which an important group is concerned with the story of Sigurd and Brynhild.Poems of the Elder Edda will appeal to students of Old Norse, Icelandic, and Medieval literature, as well as to general readers of poetry.</t>
  </si>
  <si>
    <t>Patricia Terry has taught literature at the University of California, San Diego, and at Barnard College. Poems of hers have appeared in ArtWord Quarterly, Denver Quarterly, The Hudson Review, The Paris Review, Prairie Schooner, and Ekphrasis. She is the translator, with Nancy Vine Durling, of The Romance of the Rose or Guillaume de Dole, by Jean Renart, also available from the University of Pennsylvania Press.</t>
  </si>
  <si>
    <t>Narrative Unreliability in the Twentieth-Century First-Person Novel</t>
  </si>
  <si>
    <t>D'hoker, Elke / Martens, Gunther</t>
  </si>
  <si>
    <t>14</t>
  </si>
  <si>
    <t>This volume deals with the occurrence and development of unreliable first-person narration in twentieth century Western literature. The different articles in this collection approach this topic both from the angle of literary theory and through a detailed reading of literary texts. By addressing questions concerning the functions, characteristics and types of unreliability, this collection contributes to the current theoretical debate about unreliable narration. At the same time, the collection highlights the different uses to which unreliability has been put in different contexts, poetical traditions and literary movements. It does so by tracing the unreliable first-person narrator in a variety of texts from Dutch, German, American, British, French, Italian, Polish, Danish and Argentinean literature. In this way, this volume significantly extends the traditional ´canon` of narrative unreliability. This collection combines essays from some of the foremost theoreticians of unreliability (James Phelan, Ansgar Nünning) with essays from experts in different national traditions. The result is a collection that approaches the ´case` of narrative unreliability from a new and more varied perspective.</t>
  </si>
  <si>
    <t>Elke D`hoker,Katholieke Universiteit Leuven, Belgium Gunther Martens, Universiteit Gent, Belgium.</t>
  </si>
  <si>
    <t>Primary Sources on Monsters</t>
  </si>
  <si>
    <t>Demonstrare, Volume Two</t>
  </si>
  <si>
    <t>Hensel, Marcus / Mittman, Asa Simon</t>
  </si>
  <si>
    <t>&amp;ltdiv&amp;gt1. The Battle of Gilgamesh, Enkidu, and Humbaba, from &amp;lti&amp;gtThe Epic of Gilgamesh&amp;lt/i&amp;gt&amp;lt/div&amp;gt&amp;ltdiv&amp;gt2. The Nephilim, Goliath, Behemoth and Leviathan, and The Beasts of the Apocalypse, from the Bible&amp;lt/div&amp;gt&amp;ltdiv&amp;gt3. Selections from &amp;lti&amp;gtTheogony&amp;lt/i&amp;gt by Hesiod&amp;lt/div&amp;gt&amp;ltdiv&amp;gt4. Odysseus and His Men Encounter the Cyclops, from &amp;lti&amp;gtThe Odyssey&amp;lt/i&amp;gt by Homer&amp;lt/div&amp;gt&amp;ltdiv&amp;gt5. Bust of Polyphemus&amp;lt/div&amp;gt&amp;ltdiv&amp;gt6. Monstrous Peoples and Beasts, from &amp;lti&amp;gtThe Natural History&amp;lt/i&amp;gt by Pliny the Elder&amp;lt/div&amp;gt&amp;ltdiv&amp;gt7. Lycaon and Cadmus, from &amp;lti&amp;gtMetamorphoses&amp;lt/i&amp;gt by Ovid&amp;lt/div&amp;gt&amp;ltdiv&amp;gt8. Selections from &amp;lti&amp;gtCity of God&amp;lt/i&amp;gt by St. Augustine of Hippo&amp;lt/div&amp;gt&amp;ltdiv&amp;gt9. &amp;lti&amp;gtThe Táin Bó Cúailnge&amp;lt/i&amp;gt (&amp;lti&amp;gtCattle Raid of Cooley&amp;lt/i&amp;gt)&amp;lt/div&amp;gt&amp;ltdiv&amp;gt10. &amp;lti&amp;gtWonders of the East&amp;lt/i&amp;gt&amp;lt/div&amp;gt&amp;ltdiv&amp;gt11. Illuminations of the Donestre, Huntress, and Boar-Tusked Women from &amp;lti&amp;gtWonders of the East&amp;lt/i&amp;gt&amp;lt/div&amp;gt&amp;ltdiv&amp;gt12. Introduction, Fight with Grendel, the Attack by Grendel's Mother, Fight with Grendel's Mother, and Fight with the Dragon, from &amp;lti&amp;gtBeowulf&amp;lt/i&amp;gt&amp;lt/div&amp;gt&amp;ltdiv&amp;gt13. Modern Images of Grendel by J. H. Frederick Bacon, Julio Castro, Leonard Baskin, and Gareth Hinds&amp;lt/div&amp;gt&amp;ltdiv&amp;gt14. &amp;lti&amp;gtBisclavret&amp;lt/i&amp;gt by Marie de France&amp;lt/div&amp;gt&amp;ltdiv&amp;gt15. &amp;lti&amp;gtVölsunga saga&amp;lt/i&amp;gt (&amp;lti&amp;gtSaga of the Volsungs&amp;lt/i&amp;gt)&amp;lt/div&amp;gt&amp;ltdiv&amp;gt16.&amp;lti&amp;gtThe Life of St. Christopher&amp;lt/i&amp;gt&amp;lt/div&amp;gt&amp;ltdiv&amp;gt17. Illumination of Saint Christopher&amp;lt/div&amp;gt&amp;ltdiv&amp;gt18. The Alliterative &amp;lti&amp;gtMorte Arthure&amp;lt/i&amp;gt&amp;lt/div&amp;gt&amp;ltdiv&amp;gt19. &amp;lti&amp;gtSir Gawain and the Green Knight&amp;lt/i&amp;gt&amp;lt/div&amp;gt&amp;ltdiv&amp;gt20. &amp;lti&amp;gtOn Monsters&amp;lt/i&amp;gt by Ambroise Paré&amp;lt/div&amp;gt&amp;ltdiv&amp;gt21. Illustrations of Figur</t>
  </si>
  <si>
    <t>World Philology</t>
  </si>
  <si>
    <t>Chang, Ku-ming Kevin / Elman, Benjamin A. / Pollock, Sheldon</t>
  </si>
  <si>
    <t xml:space="preserve"> HIS037000 HISTORY / World; LIT000000 LITERARY CRITICISM / General</t>
  </si>
  <si>
    <t>Philology—the discipline of making sense of texts—is enjoying a renaissance within academia. World Philology charts the evolution of philology across the many cultures and time periods in which it has been practiced and demonstrates how this branch of knowledge, like philosophy and mathematics, is essential to human understanding.</t>
  </si>
  <si>
    <t>ContentsForeword / Fan-Sen WangAcknowledgmentsIntroduction / Sheldon PollockChapter 1. From Book to Edition: Philology in Ancient Greece / Franco MontanariChapter 2. The Bride of Mercury: Confessions of a ’Pataphilologist / James E. G. ZetzelChapter 3. Striving for Meaning: A Short History of Rabbinic Omnisignificance / Yaakov ElmanChapter 4. Early Arabic Philologists: Poetry’s Friends or Foes? / Beatrice GruendlerChapter 5. What Was Philology in Sanskrit? / Sheldon PollockChapter 6. Reconciling the Classics: Two Case Studies in Song-Yuan Exegetical Approaches / Michael LacknerChapter 7. Humanist Philologies: Texts, Antiquities, and Their Scholarly Transformations in the Early Modern West / Anthony GraftonChapter 8. Mughal Philology and Rūmī’s Mathnavī / Muzaffar AlamChapter 9. The Rise of “Deep Reading” in Early Modern Ottoman Scholarly Culture / Khaled El- RouayhebChapter 10. Early Modern or Late Imperial? The Crisis of Classical Philology in Eighteenth-Century China</t>
  </si>
  <si>
    <t>World Philology demonstrates that the practice of philology is a worldwide phenomenon, found in literate cultures at many times and in many places, and sets the stage for a global comparative history of learned textual practices. The editors have assembled a broad range of eminent experts.-- Christopher Minkowski, University of OxfordThis is a splendid book, conceived with courage and intelligence, and executed with grace and obstinacy. There is nothing at all like it, and people will not only use it constantly but will also wonder how they could have managed to get along earlier without ever having had anything like it.-- Glenn W. Most, University of Chicago</t>
  </si>
  <si>
    <t>PollockSheldon: Sheldon Pollock is Arvind Raghunathan Professor of South Asian Studies at Columbia University.ElmanBenjamin A.: Benjamin A. Elman is Gordon Wu ’58 Professor of Chinese Studies at Princeton University.ChangKu-ming Kevin: Ku-ming Kevin Chang is Associate Professor of History and Philology at Academia Sinica.</t>
  </si>
  <si>
    <t>Elf Queens and Holy Friars</t>
  </si>
  <si>
    <t>Fairy Beliefs and the Medieval Church</t>
  </si>
  <si>
    <t>Green, Richard Firth</t>
  </si>
  <si>
    <t xml:space="preserve"> LIT011000 LITERARY CRITICISM / Medieval; REL108020 RELIGION / Christian Church / History</t>
  </si>
  <si>
    <t>Starting from the assumption of a far greater cultural gulf between the learned and the lay in the medieval world than between rich and poor, Elf Queens explores the church's systematic campaign to demonize fairies and infernalize fairyland and the responses this provoked in vernacular romance.</t>
  </si>
  <si>
    <t>IntroductionChapter 1. Believing in FairiesChapter 2. Policing Vernacular BeliefChapter 3. Incubi FairiesChapter 4. Christ the ChangelingChapter 5. Living in FairylandPostscriptNotesBibliographyIndexAcknowledgments</t>
  </si>
  <si>
    <t xml:space="preserve"> This wonderful book is a rare example of work which is genuinely interdisciplinary, making an equal contribution to our understanding of medieval romance literature, Western Christian theology and medieval Western European cultural history. It does this by bringing together two different bodies of source material&amp;mdashthe romances and the writings of medieval churchmen&amp;mdashin both of which the author is equally expert. The result is a whole series of exciting new insights, centred on the theme of fairyland as a contested site in a struggle between official and unofficial cultures in the high and late Middle Ages. &amp;mdashTime and Mind As a guide to to the traditions of Britain and France, [Green's] can't be surpassed. This is cultural history from below, not the usual top-down perspective. . . . It is not only original, sensible and deeply researched but accessible. Not only medievalists will actively enjoy reading it. &amp;mdashLondon Review of Books Although I have brushed up against suggestions of fairy lore and activity many times in the materials with which I work, I have taken them for granted up to now, which also means I did not think very hard about them. Reading this book has illuminated a large expanse of material much more deeply and intimately than I imagined possible. &amp;mdashClaire Fanger, Rice University Elf Queens and Holy Friars is a lucid, rich and engrossing book. Green sustains his case for the contingency and variety of medieval fairy beliefs, while also making a coherent and compelling argument about medieval clerical approaches to such beliefs. The study is likely to become a staple of reading lists across a number of areas of literary and cultural history however, its appeal should extend well beyond the academy. Elf Queens and Holy Friars is a deeply learned book, but it wears that learning lightly there is much here for readers new to this field to enjoy, not least the sheer ent</t>
  </si>
  <si>
    <t>Richard Firth Green is Academy Professor of The Ohio State University. He is author of several books, including A Crisis of Truth: Literature and Law in Ricardian England, also available from the University of Pennsylvania Press.</t>
  </si>
  <si>
    <t>Beowulf and Other Old English Poems</t>
  </si>
  <si>
    <t>Williamson, Craig / Williamson, Craig</t>
  </si>
  <si>
    <t>The best-known literary achievement of Anglo-Saxon England, Beowulf is a poem concerned with monsters and heroes, treasure and transience, feuds and fidelity. Composed sometime between 500 and 1000 C.E. and surviving in a single manuscript, it is at once immediately accessible and forever mysterious. And in Craig Williamson's splendid new version, this often translated work may well have found its most compelling modern English interpreter.Williamson's Beowulf appears alongside his translations of many of the major works written by Anglo-Saxon poets, including the elegies  The Wanderer  and  The Seafarer,  the heroic  Battle of Maldon,  the visionary  Dream of the Rood,  the mysterious and heart-breaking  Wulf and Eadwacer,  and a generous sampling of the Exeter Book riddles. Accompanied by a foreword by noted medievalist Tom Shippey on Anglo-Saxon history, culture, and archaeology, and Williamson's introductions to the individual poems as well as his essay on translating Old English, the texts transport us back to the medieval scriptorium or ancient mead hall to share an exile's lament or herdsman's recounting of the story of the world's creation. From the riddling song of a bawdy onion that moves between kitchen and bedroom, to the thrilling account of Beowulf's battle with a treasure-hoarding dragon, the world becomes a place of rare wonder in Williamson's lines. Were his idiom not so modern, we might almost think the Anglo-Saxon poets had taken up the lyre again and begun to sing after a silence of a thousand years.</t>
  </si>
  <si>
    <t>Foreword by Tom ShippeyNote on EditionsGuide to Pronouncing Old EnglishOn Translating Old English PoetryBEOWULFIntroductionBeowulfOTHER OLD ENGLISH POEMSA Note on GenresHeroic or Historical PoemsThe Battle of MaldonDeorElegiesThe WandererThe SeafarerThe Wife's LamentWulf and EadwacerSelected Exeter Book RiddlesRiddlesGnomic or Wisdom PoemsMaxims II (Cotton Maxims)CharmsThe Fortunes of MenReligious PoemsC&amp;aeligdmon's HymnPhysiologus: Panther and WhaleVaingloryTwo Advent LyricsThe Dream of the RoodAppendix A.  Digressions : Battles, Feuds, and Family Strife in BeowulfAppendix B. Genealogies in BeowulfAppendix C. Two Scandinavian Analogues of BeowulfAppendix D. Possible Riddle SolutionsGlossary of Proper NamesBibliographyIndexAcknowledgments</t>
  </si>
  <si>
    <t xml:space="preserve"> The translation of Beowulf is a notoriously difficult task, and Williamson is to be commended for producing a fluent and lively text that recalls the language of the original to the beginning student of Old English literature. &amp;mdashComitatus These are modern renderings with bite and muscle, full of chewy sounds to delight any ear or voice, entering the mute reader's eye and resounding within: at times filling a raucous hall, at times gently whispering into an interior fold of woe, of memory. In these resonant spaces we hear again the scop's voice. &amp;mdashBenjamin Bagby, performer of Beowulf and director of the medieval music ensemble Sequentia Craig Williamson's Beowulf is superior, both in truth to the original and in readability, to any other version of the poem now available. Surprisingly many modern poets have tried to recreate the old alliterative poetry in modern English, Auden being only the most prominent of them, and while it is quite easy to write alliterative verse, it is hard indeed to do it well. Williamson's translations are very good and very accurate, which is a difficult combination to achieve. &amp;mdashTom Shippey</t>
  </si>
  <si>
    <t>Craig Williamson is the Alfred H. and Peggi Bloom Professor of English Literature at Swarthmore College. He is editor and translator of A Feast of Creatures, also available from the University of Pennsylvania Press. Tom Shippey is Professor Emeritus of English at St. Louis University.</t>
  </si>
  <si>
    <t>Handbook of the American Short Story</t>
  </si>
  <si>
    <t>Redling, Erik / Scheiding, Oliver</t>
  </si>
  <si>
    <t>15</t>
  </si>
  <si>
    <t xml:space="preserve"> LIT004120 LITERARY CRITICISM / European / English, Irish, Scottish, Welsh; SCI000000 SCIENCE / General</t>
  </si>
  <si>
    <t>This handbook offers students and researchers a compact introduction to the multifaceted genre with a special focus on recent developments due to the rise of new media. Part I provides systematic overviews of significant contexts. Part II consists of 30 paired readings of representative short stories by eminent authors, charting major steps in the evolution of the American short story from its beginnings as an art form up to the digital age.</t>
  </si>
  <si>
    <t>Erik Redling, Martin Luther University of Halle-Wittenberg, Germany Oliver Scheiding, Johannes Gutenberg University, Mainz, Germany.</t>
  </si>
  <si>
    <t>Prose Poetry</t>
  </si>
  <si>
    <t>An Introduction</t>
  </si>
  <si>
    <t>Atherton, Cassandra / Hetherington, Paul</t>
  </si>
  <si>
    <t xml:space="preserve"> LAN005070 LANGUAGE ARTS &amp; DISCIPLINES / Writing / Poetry; LIT014000 LITERARY CRITICISM / Poetry; POE000000 POETRY / General</t>
  </si>
  <si>
    <t>An engaging and authoritative introduction to an increasingly important and popular literary genreProse Poetry is the first book of its kind—an engaging and authoritative introduction to the history, development, and features of English-language prose poetry, an increasingly important and popular literary form that is still too little understood and appreciated. Poets and scholars Paul Hetherington and Cassandra Atherton introduce prose poetry’s key characteristics, chart its evolution from the nineteenth century to the present, and discuss many historical and contemporary prose poems that both demonstrate their great diversity around the Anglophone world and show why they represent some of today’s most inventive writing.A prose poem looks like prose but reads like poetry: it lacks the line breaks of other poetic forms but employs poetic techniques, such as internal rhyme, repetition, and compression. Prose Poetry explains how this form opens new spaces for writers to create riveting works that reshape the resources of prose while redefining the poetic. Discussing prose poetry’ s precursors, including William Wordsworth and Walt Whitman, and prose poets such as Charles Simic, Russell Edson, Lydia Davis, and Claudia Rankine, the book pays equal attention to male and female prose poets, documenting women’s essential but frequently unacknowledged contributions to the genre.Revealing how prose poetry tests boundaries and challenges conventions to open up new imaginative vistas, this is an essential book for all readers, students, teachers, and writers of prose poetry.</t>
  </si>
  <si>
    <t>“Accessible, engaging, nuanced, and richly informed, this is the major book on prose poetry of the past decade. No other recent book makes such a powerful case for the prose poem as a clearly defined, strongly developing, and expressively vibrant literary form of our time.”—Stephanie Green, Griffith University, Australia</t>
  </si>
  <si>
    <t>Paul Hetherington is professor of writing at the University of Canberra, Australia. A distinguished poet, he is the founder of the International Prose Poetry Group. Cassandra Atherton is associate professor of writing and literature at Deakin University, Australia. An award-winning prose poet, she established the Stein Award for women prose poets.</t>
  </si>
  <si>
    <t>Ages Ago</t>
  </si>
  <si>
    <t>Thirty-Seven Tales from the &lt;i&gt;Konjaku Monogatari&lt;/i&gt; Collection</t>
  </si>
  <si>
    <t xml:space="preserve"> LCO000000 LITERARY COLLECTIONS / General; LCO004000 LITERARY COLLECTIONS / Asian / General</t>
  </si>
  <si>
    <t>Eugene Onegin</t>
  </si>
  <si>
    <t>A Novel in Verse: Text (Vol. 1)</t>
  </si>
  <si>
    <t>Pushkin, Aleksandr</t>
  </si>
  <si>
    <t>620</t>
  </si>
  <si>
    <t xml:space="preserve"> FIC004000 FICTION / Classics; LIT004240 LITERARY CRITICISM / Russian &amp; Former Soviet Union; POE016000 POETRY / Russian &amp; Former Soviet Union</t>
  </si>
  <si>
    <t>When Vladimir Nabokov's translation of Pushkin’s masterpiece Eugene Onegin was first published in 1964, it ignited a storm of controversy that famously resulted in the demise of Nabokov’s friendship with critic Edmund Wilson. While Wilson derided it as a disappointment in the New York Review of Books, other critics hailed the translation and accompanying commentary as Nabokov’s highest achievement. Nabokov himself strove to render a literal translation that captured  the exact contextual meaning of the original,  arguing that,  only this is true translation.  Nabokov’s Eugene Onegin remains the most famous and frequently cited English-language version of the most celebrated poem in Russian literature, a translation that reflects a lifelong admiration of Pushkin on the part of one of the twentieth century’s most brilliant writers. Now with a new foreword by Nabokov biographer Brian Boyd, this edition brings a classic work of enduring literary interest to a new generation of readers.</t>
  </si>
  <si>
    <t xml:space="preserve"> Nabokov's translation and commentary, taken together, can best be considered as asui generiswork of art—perhaps his ultimate masterpiece. —J. Thomas Shaw, Slavic and East European Journal What Nabokov has done is to throw a bridge between Russian and American culture, a bridge built out of his all-informative commentary and agonizingly honest translation. —Virginia Quarterly Review Nabokov has not merely rendered the most precious gem of Russia's poetic heritage into limpid, literal poetic translation. He has given Pushkin's wondrous lines the glow and sparkle of their Russian original. —Harrison E. Salisbury,New York Times</t>
  </si>
  <si>
    <t>Vladimir Nabokov (1899–1977) was a Russian-American writer known for his unique blend of erudition and playfulness. His novels in English include Lolita, Pale Fire, and Ada. He also wrote poetry, short stories, translations from Russian, and a memoir, Speak, Memory. Brian Boyd is professor of literature at the University of Auckland. He is the author of Vladimir Nabokov: The Russian Years and Vladimir Nabokov: The American Years (both Princeton).</t>
  </si>
  <si>
    <t>Undomesticated Ground</t>
  </si>
  <si>
    <t>Recasting Nature as Feminist Space</t>
  </si>
  <si>
    <t>Alaimo, Stacy</t>
  </si>
  <si>
    <t xml:space="preserve"> LIT003000 LITERARY CRITICISM / Feminist; LIT025020 LITERARY CRITICISM / Subjects &amp; Themes / Nature ; NAT000000 NATURE / General</t>
  </si>
  <si>
    <t>From  Mother Earth  to  Mother Nature,  women have for centuries been associated with nature. Feminists, troubled by the way in which such representations show women controlled by powerful natural forces and confined to domestic space, have sought to...</t>
  </si>
  <si>
    <t>Paula Rabinowitz, University of Minnesota, author of They Must Be Represented: The Politics of Documentary: Emma Goldman as ecofeminist? Whales as earth mothers? Feminist cyborgs reclaiming abandoned wastelands? Undomesticated Ground even rediscovers the wacky 1970s feminist erotica Bear. Stacy Alaimo argues that the double valence of the woman–nature connection holds potential traps and benefits for both women and nature because both progressive feminisms and ecofeminism offer two sides of the same maternalist coin. What early twentieth-century writer Mary Austin found in the desert—an undomesticated female space, a hidden wildness tainted by racism—Alaimo finds in a range of American women's prose: fiction by communists lesbian, postmodern SFers and even in the well-meaning ecology fundraising letters crowding our mailboxes. Meredith Criglington: Undomesticated Ground explores a dazzling array of feminist texts that endeavour to inhabit and transform nature as a place of feminist possibility. Throughout, Alaimo remains sensitive to the pitfalls of any alliance between women and nature. The texts are grouped chronologically and thematically, and each is carefully considered in relation to its social and historical moment. Maureen McKnight, University of Wisconsin: Stacy Alaimo challenges essentialized conceptions of nature in Undomesticated Ground, calling for nature's reclamation as feminist space.... Alaimo persuasively asserts that feminism will benefit from a more complex understanding of nature's multiple and, at times, contradictory representations.... Her work importantly lays the groundwork by which we can articulate essentialized notions of nature, disrupt them, and then question the framework of dualisms that guides our inquiry. Melody Graulich, Utah State University: While Stacy Alaimo controls a wide range of theoretical reading, she does so with clarity, agility, and</t>
  </si>
  <si>
    <t>AlaimoStacy: Stacy Alaimo is Professor of English and Distinguished Teaching Professor at the University of Texas at Arlington.</t>
  </si>
  <si>
    <t>Diary of a Madman and Other Stories</t>
  </si>
  <si>
    <t>Xun, Lu</t>
  </si>
  <si>
    <t>Other Topics</t>
  </si>
  <si>
    <t xml:space="preserve"> Here at last is an accurate and enjoyable rendering of Lu Xun's  fiction in an American English idiom that masterfully captures the  sardonic wit, melancholy pathos, and ironic vision of China's first  truly modern writer.  -Michael S. Duke, University of British ColumbiaThe inventor of the modern Chinese short story, Lu Xun is universally regarded as twentieth century China’s greatest writer. This long awaited volume presents new translations of all Lu Xun’s stories, including his first, “Remembrances of the Past,” written in classical Chinese. These new renderings faithfully convey both the brilliant style and the pungent expression for which Lu Xun is famous.Also included are a substantial introduction by the translator and sufficient annotation to make the stories fully accessible, enabling readers approaching Lu Xun for the first time to appreciate why these stories occupy a permanent place not only in Chinese literature but in world literature as well.</t>
  </si>
  <si>
    <t>The Book of Swindles</t>
  </si>
  <si>
    <t>Selections from a Late Ming Collection</t>
  </si>
  <si>
    <t>Zhang, Yingyu</t>
  </si>
  <si>
    <t>Translations from the Asian Classics</t>
  </si>
  <si>
    <t xml:space="preserve"> HIS008000 HISTORY / Asia / China; LCO004010 LITERARY COLLECTIONS / Asian / Chinese</t>
  </si>
  <si>
    <t>This is an age of deception. Con men ply the roadways. Bogus alchemists pretend to turn one piece of silver into three. Devious nuns entice young women into adultery. Sorcerers use charmed talismans for mind control and murder. A pair of dubious monks extorts money from a powerful official and then spends it on whoring. A rich student tries to bribe the chief examiner, only to hand his money to an imposter. A eunuch kidnaps boys and consumes their  essence  in an attempt to regrow his penis. These are just a few of the entertaining and surprising tales to be found in this seventeenth-century work, said to be the earliest Chinese collection of swindle stories.The Book of Swindles, compiled by an obscure writer from southern China, presents a fascinating tableau of criminal ingenuity. The flourishing economy of the late Ming period created overnight fortunes for merchants—and gave rise to a host of smooth operators, charlatans, forgers, and imposters seeking to siphon off some of the new wealth. The Book of Swindles, which was ostensibly written as a manual for self-protection in this shifting and unstable world, also offers an expert guide to the art of deception. Each story comes with commentary by the author, Zhang Yingyu, who expounds a moral lesson while also speaking as a connoisseur of the swindle. This volume, which contains annotated translations of just over half of the eighty-odd stories in Zhang's original collection, provides a wealth of detail on social life during the late Ming and offers words of warning for a world in peril.</t>
  </si>
  <si>
    <t>MapsTranslators’ IntroductionType 1: Misdirection and TheftStealing Silk with a Decoy HorseHanding Over Silver Before Running Off with ItA Clever Trick on a Pig SellerPilfering Green Cloth by Pretending to Steal a GooseType 2: The Bag DropDropping a Bag by the Roadside to Set Up a SwitcherooType 3: Money ChangingA Daoist in a Boat Exchanges Some GoldType 4: MisrepresentationForged Letters from the Education Intendant Report Auspicious DreamsUsing Broom Handles to Play a Joke on Sedan BearersType 5: False RelationsInciting a Friend to Commit Adultery and Swindling Away His LandType 6: BrokersA Conniving Broker Takes Paper and Ends Up Paying with His DaughterA Destitute Broker Takes Some Wax to Pay Off Old DebtsType 7: Enticement to GamblingA Stern Warning to a Gambler Provokes Others to Entice Him to RelapseType 8: Showing Off WealthImpersonating the Son of an Official to Steal a Merchant’s SilverFlashy Clothing Incites LarcenyType 9: Scheming for WealthStealing a Business Partner’s Riches Only to Lose One’s OwnHaughtiness Leads to a Lawsuit That Harms Wealth and HealthType 10: RobberyRobbing a Pawnshop by Pretending to Leave Goods ThereType 11: ViolenceSticking a Plaster in the Eyes to Steal a Silver IngotType 12: On BoatsBringing Mirrors Aboard a Boat Invites a Nefarious PlotPorters Run Off with Cargo from a BoatType 13: PoetrySwindling the Salt Commissioner While Disguised as DaoistsChen Quan Scams His Way Into the Arms of a Famous CourtesanType 14: Fake SilverPlanting a Fake Ingot to Swindle a FarmerType 15: Government UnderlingsSwindled on the Way Out of a Court HearingAn Officer Reprimands a Captured Criminal in Order to Halve His FloggingType 16: MarriageMarrying a Street Cleaner a</t>
  </si>
  <si>
    <t>Peter Hessler, author of Strange Stones: Dispatches from East and West:What’s the oldest scam in the book? Nobody knows, but at least we have the oldest book about scams in China. It’s calledThe Book of Swindles, and finally, after four hundred years, Rea and Rusk have presented us with a vivid and entertaining new translation of this classic. Even the chapter titles—‘Eating Human Fetuses to Fake Fasting’ ‘Swindling the Salt Commissioner While Disguised as Daoists’—are as priceless as anything else produced during the Ming dynasty.Geremie R. Barmé, editor of An Educated Man is Not a Pot: On the University:It has been said that the study of China is the study of humanity. In these elegantly translated stories of folly and foibles, we are offered a unique guide to early modern China, as well as insights into the human condition itself.Ian Johnson, author of The Souls of China: The Return of Religion After Mao:In The Book of Swindles, Rea and Rusk give us hilarious and sobering proof that swindling isn't just a contemporary concern but has been around for centuries. We are treated to stories of porters cheating officials who cheat porters, of conniving Taoists and gullible officials, of lusty widows who provoke their husbands' death, and of debauched gentry who prey on poor locals. Yet many of these tales sound eerily familiar to today's world, and especially today's China. We are confronted with a widespread, ambient feeling of social mistrust in which people across the land feel that they are constantly being cheated. Besides giving insight into deep societal concerns, The Book of Swindles is a great read.</t>
  </si>
  <si>
    <t>ReaChristopher G.: Christopher Rea is associate professor of Modern Chinese Literature at the University of British Columbia. He is the translator of The Book of Swindles: Selections from a Late Ming Collection (Columbia University Press, 2017) and the author of The Age of Irreverence: A New History of Laughter in China (University of California Press, 2015)Zhang Yingyu (fl. 1612–1617) lived during the Wanli period (1573–1620) of the Ming dynasty.Christopher Rea is associate professor of Asian studies at the University of British Columbia. He is the author of The Age of Irreverence: A New History of Laughter in China (2015), and the editor of several books, including Humans, Beasts, and Ghosts: Stories and Essays by Qian Zhongshu (Columbia, 2011).Bruce Rusk is associate professor of Asian studies at the University of British Columbia. He is the author of Critics and Commentators: The Book of Poems as Classic and Literature (2012).</t>
  </si>
  <si>
    <t>Keywords for American Cultural Studies, Second Edition</t>
  </si>
  <si>
    <t>Burgett, Bruce / Hendler, Glenn</t>
  </si>
  <si>
    <t xml:space="preserve"> LIT004020 LITERARY CRITICISM / American / General; LIT012000 LITERARY CRITICISM / Reference</t>
  </si>
  <si>
    <t>The latest vocabulary of key terms in American StudiesSince its initial publication, scholars and students alike have turned to Keywords for American Cultural Studies as an invaluable resource for understanding key terms and debates in the fields of American studies and cultural studies. As scholarship has continued to evolve, this revised and expanded second edition offers indispensable meditations on new and developing concepts used in American studies, cultural studies, and beyond. It is equally useful for college students who are trying to understand what their teachers are talking about, for general readers who want to know what’s new in scholarly research, and for professors who just want to keep up.Designed as a print-digital hybrid publication, Keywords collects more than 90 essays30 of which are new to this edition—from interdisciplinary scholars, each on a single term such as “America,” “culture,” “law,” and “religion.”  Alongside “community,” “prison,”  queer,  “region,” and many others, these words are the nodal points in many of today’s most dynamic and vexed discussions of political and social life, both inside and outside of the academy.  The Keywords website, which features 33 essays, provides pedagogical tools that engage the entirety of the book, both in print and online.The publication brings together essays by scholars working in literary studies and political economy, cultural anthropology and ethnic studies, African American history and performance studies, gender studies and political theory. Some entries are explicitly argumentative others are more descriptive. All are clear, challenging, and critically engaged.  As a whole, Keywords for American Cultural Studies provides an accessible A-to-Z survey of prevailing academic buzzwords and a flexible tool for carving out new areas of inquiry.</t>
  </si>
  <si>
    <t>This hybrid print-digital edition continues the work of the first, presenting discussions of concepts important in American cultural studies...Entries often branch out in fascinating ways e.g. 'Space' spans Renaissance philosophy, the literature of Melville and Twain, Sun Ra's music, and protest tactics of the American Indian Movement.The second edition ofKeywords for American Cultural Studiesis a wonderful, deeply engaging volume that will be used productively by a wide audience of students, scholars, and general readers. With an impressive range of contributors, from trusted veterans to insurgent new voices,spanning both print and online essays,Burgett and Hendler have assembled conversation starters, snapshots of important moments in the development of the academic field. There is a seriousness of purpose here, a desire to establish the stakes of scholarly inquiry that radiates from every page.</t>
  </si>
  <si>
    <t>BurgettBruce: Bruce Burgett is Dean and Professor in the School of Interdisciplinary Arts and Sciences at the University of Washington, Bothell, graduate faculty in the Department of English at the University of Washington, Seattle, and co-director of the UW graduate Certificate in Public Scholarship. He is the author of Sentimental Bodies: Sex, Gender, and Citizenship in the Early Republic.HendlerGlenn: Glenn Hendler is Associate Professor and Chair in the English Department at Fordham University, where he also teaches in the American Studies Program. He is the author of Public Sentiments: Structures of Feeling in Nineteenth-Century American Literature.</t>
  </si>
  <si>
    <t>Dreaming the Graphic Novel</t>
  </si>
  <si>
    <t>The Novelization of Comics</t>
  </si>
  <si>
    <t>Williams, Paul</t>
  </si>
  <si>
    <t xml:space="preserve"> LIT000000 LITERARY CRITICISM / General; LIT017000 LITERARY CRITICISM / Comics &amp; Graphic Novels; LIT020000 LITERARY CRITICISM / Comparative Literature; LIT024050 LITERARY CRITICISM / Modern / 20th Century ; SOC022000 SOCIAL SCIENCE / Popular Culture; SOC052000 SOCIAL SCIENCE / Media Studies</t>
  </si>
  <si>
    <t>The term “graphic novel” was first coined in 1964, but it wouldn’t be broadly used until the 1980s, when graphic novels such as Watchmen and Maus achieved commercial success and critical acclaim. What happened in the intervening years, after the graphic novel was conceptualized yet before it was widely recognized?Dreaming the Graphic Novel examines how notions of the graphic novel began to coalesce in the 1970s, a time of great change for American comics, with declining sales of mainstream periodicals, the arrival of specialty comics stores, and (at least initially) a thriving underground comix scene. Surveying the eclectic array of long comics narratives that emerged from this fertile period, Paul Williams investigates many texts that have fallen out of graphic novel history. As he demonstrates, the question of what makes a text a ‘graphic novel’ was the subject of fierce debate among fans, creators, and publishers, inspiring arguments about the literariness of comics that are still taking place among scholars today.Unearthing a treasure trove of fanzines, adverts, and unpublished letters, Dreaming the Graphic Novel gives readers an exciting inside look at a pivotal moment in the art form’s development.</t>
  </si>
  <si>
    <t>Cover PageTitle PageCopyright PageContentsAbbreviationsNote on the TextIntroductionChapter 1. The Death of the Comic BookChapter 2. Eastern PromiseChapter 3. Making NovelsChapter 4. The Graphic Novel TriumphantChapter 5. Putting the Novel into Graphic NovelChapter 6. Comics as Literature?ConclusionAppendixAcknowledgmentsNotesBibliographyIndexAbout the Author</t>
  </si>
  <si>
    <t xml:space="preserve"> A thoughtful and engaging exploration of the complex disagreements and debates over the term, form and temporality of the 'graphic novel.' — Mel Gibson, editor of Superheroes and Identities The 1970s are one of the most under-appreciated periods in the history of comic books. As sales collapsed, comic book publishers grasped at any innovation that offered a potential road forward. Paul Williams’s masterful study focuses on this chaotic period as it traces the complex ways that catastrophic change spurred a fundamental reconsideration of what comic books were and could be. Drawing on a vast array of historical documents, Williams shows how the graphic novel became the cultural format of our time. — Bart Beaty, author of The Greatest Comic Book of All Time Accessible and detailed, Williams’s study expands on previous scholarship on the evolution of comics into graphic narratives. Highly recommended. — Choice</t>
  </si>
  <si>
    <t>PAUL WILLIAMS is a Senior Lecturer in Twentieth-Century Literature at the University of Exeter in the U.K. The author of the books Race, Ethnicity and Nuclear War: Representations of Nuclear Weapons and Post-Apocalyptic Worlds (2011) and Paul Gilroy (2012), he has also published numerous articles and book chapters on the history of comics.</t>
  </si>
  <si>
    <t>Ennobling Love</t>
  </si>
  <si>
    <t>In Search of a Lost Sensibility</t>
  </si>
  <si>
    <t>Jaeger, C. Stephen</t>
  </si>
  <si>
    <t xml:space="preserve"> Richard, Duke of Aquitaine, son of the King of England, remained with Philip, the King of France, who so honored him for so long that they ate every day at the same table and from the same dish, and at night their beds did not separate them. And the King of France loved him as his own soul and they loved each other so much that the King of England was absolutely astonished at the vehement love between them and marveled at what it could mean. Public avowals of love between men were common from antiquity through the Middle Ages. What do these expressions leave to interpretation? An extraordinary amount, as Stephen Jaeger demonstrates.Unlike current efforts to read medieval culture through modern mores, Stephen Jaeger contends that love and sex in the Middle Ages relate to each other very differently than in the postmedieval period. Love was not only a mode of feeling and desiring, or an exclusively private sentiment, but a way of behaving and a social ideal. It was a form of aristocratic self-representation, its social function to show forth virtue in lovers, to raise their inner worth, to increase their honor and enhance their reputation. To judge from the number of royal love relationships documented, it seems normal, rather than exceptional, that a king loved his favorites, and the courtiers and advisors, clerical and lay, loved their superiors and each other.Jaeger makes an elaborate, accessible, and certain to be controversial, case for the centrality of friendship and love as aristocratic lay, clerical, and monastic ideals. Ennobling Love is a magisterial work, a book that charts the social constructions of passion and sexuality in our own times, no less than in the Middle Ages.</t>
  </si>
  <si>
    <t xml:space="preserve"> A cogent and engrossing social history of the evolving Medieval attitudes toward civic and erotic love, virtue, and spiritual friendship. . . . The Author . . . has shrewdly plotted a story in which we can almost hear our own age about to be born, where noble love loses its innocent identity. . . . Ennobling Love is both a reader's pleasure and a scholar's treasure. &amp;mdashForeword magazine Scholars of the Middle Ages can hardly afford not to pay serious attention to Jaeger's clear, cogent arguments that cut across genders, genres, and all orders of the aristocracy. . . . An excellent choice as a required 'practical theory' text for advanced undergraduates and graduate courses. &amp;mdashSpeculum This is a book of vast scope, challenging comparison with Auerbach's Mimesis and Curtius's European Literature and the Latin Middle Ages. . . . All medievalists and students of European (love) literature in general will want to profit from this tour de force. &amp;mdashJohn O. Ward, Arthuriana</t>
  </si>
  <si>
    <t>C. Stephen Jaeger is Professor of Germanics and Comparative Literature at the University of Washington. He is the author of The Origins of Courtliness: Civilizing Trends and the Formation of Courtly Ideals, 939-1210, and The Envy of Angels: Cathedral Schools and Social Ideals in Medieval Europe, 950-1200, all available from the University of Pennsylvania Press.</t>
  </si>
  <si>
    <t>Emerging Vectors of Narratology</t>
  </si>
  <si>
    <t>Hansen, Per Krogh / Pier, John / Roussin, Philippe / Schmid, Wolf</t>
  </si>
  <si>
    <t>57</t>
  </si>
  <si>
    <t>Narratology has been flourishing in recent years thanks to investigations into a broad spectrum of narratives, at the same time diversifying its theoretical and disciplinary scope as it has sought to specify the status of narrative within both society and scientific research. The diverse endeavors engendered by this situation have brought narrative to the forefront of the social and human sciences and have generated new synergies in the research environment.Emerging Vectors of Narratology brings together 27 state-of-the-art contributions by an international panel of authors that provide insight into the wealth of new developments in the field. The book consists of two sections.  Contexts  includes articles that reframe and refine such topics as the implied author, narrative causation and transmedial forms of narrative it also investigates various historical and cultural aspects of narrative from the narratological perspective.  Openings  expands on these and other questions by addressing the narrative turn, cognitive issues, narrative complexity and metatheoretical matters.The book is intended for narratologists as well as for readers in the social and human sciences for whom narrative has become a crucial matrix of inquiry.</t>
  </si>
  <si>
    <t>P.K. Hansen, Uni. Southern Denmark, Kolding, J. Pier Uni Tours &amp;amp CNRS, Paris P. Roussin, CNRS, Paris W. Schmid Hamburg Uni.</t>
  </si>
  <si>
    <t>Reading Graphic Novels</t>
  </si>
  <si>
    <t>Genre and Narration</t>
  </si>
  <si>
    <t>Hescher, Achim</t>
  </si>
  <si>
    <t>50</t>
  </si>
  <si>
    <t xml:space="preserve"> LIT000000 LITERARY CRITICISM / General; LIT017000 LITERARY CRITICISM / Comics &amp; Graphic Novels</t>
  </si>
  <si>
    <t>This monograph presents a prototype theory-based approach to the graphic novel as a narrating genre. After a historical contextualization, the graphic novel is defined through the core feature of complexity and seven gradable subcategories. With regard to narration, the author challenges concepts from classical narratology like the ´narrator` and ´focalization` to finally discuss aspects of subjectivity, a focal paradigm in the latest research.</t>
  </si>
  <si>
    <t>Achim Hescher, Universität Koblenz-Landau, Germany.</t>
  </si>
  <si>
    <t>Signs of the Americas</t>
  </si>
  <si>
    <t>A Poetics of Pictography, Hieroglyphs, and Khipu</t>
  </si>
  <si>
    <t>Garcia, Edgar</t>
  </si>
  <si>
    <t xml:space="preserve"> LIT000000 LITERARY CRITICISM / General; LIT004020 LITERARY CRITICISM / American / General; LIT004100 LITERARY CRITICISM / Caribbean &amp; Latin American; SOC002010 SOCIAL SCIENCE / Anthropology / Cultural &amp; Social</t>
  </si>
  <si>
    <t>Indigenous sign-systems, such as pictographs, petroglyphs, hieroglyphs, and khipu, are usually understood as relics from an inaccessible past. That is far from the truth, however, as Edgar Garcia makes clear in Signs of the Americas. Rather than being dead languages, these sign-systems have always been living, evolving signifiers, responsive to their circumstances and able to continuously redefine themselves and the nature of the world.Garcia tells the story of the present life of these sign-systems, examining the contemporary impact they have had on poetry, prose, visual art, legal philosophy, political activism, and environmental thinking. In doing so, he brings together a wide range of indigenous and non-indigenous authors and artists of the Americas, from Aztec priests and Amazonian shamans to Simon Ortiz, Gerald Vizenor, Jaime de Angulo, Charles Olson, Cy Twombly, Gloria Anzaldúa, William Burroughs, Louise Erdrich, Cecilia Vicuña, and many others. From these sources, Garcia depicts the culture of a modern, interconnected hemisphere, revealing that while these “signs of the Americas” have suffered expropriation, misuse, and mistranslation, they have also created their own systems of knowing and being. These indigenous systems help us to rethink categories of race, gender, nationalism, and history. Producing a new way of thinking about our interconnected hemisphere, this ambitious, energizing book redefines what constitutes a “world” in world literature.</t>
  </si>
  <si>
    <t>List of IllustrationsPreface: Threshold MagicAcknowledgmentsIntroduction: Unnatural SignsChapter 1: World Poetry and Its Disavowals: A Poetics of Subsumption from the Aztec Priests to Ed DornPart I: Pictographic MetonymsChapter 2: Pictographic Kinships: Simon Ortiz’s Spiral Lands and Jaime de Angulo’s Old Time StoriesChapter 3: Pictography, Law, and Earth: Gerald Vizenor, John Borrows, and Louise ErdrichPart II: Metalepsis and HieroglyphsChapter 4: Hieroglyphic Parallelism: Mayan Metalepsis in Charles Olson’s Mayan Letters, Cy Twombly’s Poems to the Sea, and Alurista’s Spik in Glyph?Part III: Khipu and Other Analeptic SignsChapter 5: Death Spaces: Shamanic Signifiers in Gloria Anzaldúa and William BurroughsChapter 6: Khipu, Analepsis, and Other Natural Signs: Cecilia Vicuña’s Poetics of Weaving and Joaquín Torres-García’s La Ciudad sin NombreAfterword: Anthropological PoeticsNotesReferencesIndex</t>
  </si>
  <si>
    <t>“Garcia’s excellent book demonstrates how indigenous sign systems such as pictographs, petroglyphs, hieroglyphs, and khipu continue to communicate to all who know how to activate and interpret them . . . These signs continue to make meaning in that dynamic area between the ‘archive’ and the ‘repertoire,’ animated through use and practice. Signs of the Americas, drawing on contemporary art, activism, and legal practice, makes a compelling argument about why we all need to understand these highly expressive and powerful sign systems.”— Diana Taylor, New York University“Signs of the Americas reconceptualizes literary studies by foregrounding objects often subsumed or overlooked in modern and contemporary inter-American literary texts. Garcia rehearses a complex of ideas and forms—signs and situations, structures and events—in his proliferating arguments. Each chapter is a dynamic case study, producing startling combinations of poetic figures, geographic locations, and methodological frames. Signs of theAmericas is an ambitious, energizing, and original contribution to various fields of cultural scholarship.”— Roberto Tejada, University of Houston“In Signs of the Americas, Garcia pries us away from received notions. He reveals that pictographs say more than we have previously thought. Bold and conceptually beautiful . . . Garcia’s poetics of anthropology and ethnography pay off very well here, especially his agility in framing figures to argue for creativity and agency.”— Doris Sommer, Harvard University</t>
  </si>
  <si>
    <t>Edgar Garcia is the Neubauer Family Assistant Professor of English at the University of Chicago. He is the author of Skins of Columbus: A Dream Ethnography.</t>
  </si>
  <si>
    <t>Dickinson's Misery</t>
  </si>
  <si>
    <t>A Theory of Lyric Reading</t>
  </si>
  <si>
    <t>Jackson, Virginia</t>
  </si>
  <si>
    <t xml:space="preserve"> LIT004020 LITERARY CRITICISM / American / General; LIT004290 LITERARY CRITICISM / Women Authors</t>
  </si>
  <si>
    <t>How do we know that Emily Dickinson wrote poems? How do we recognize a poem when we see one? In Dickinson's Misery, Virginia Jackson poses fundamental questions about reading habits we have come to take for granted. Because Dickinson's writing remained largely unpublished when she died in 1886, decisions about what it was that Dickinson wrote have been left to the editors, publishers, and critics who have brought Dickinson's work into public view. The familiar letters, notes on advertising fliers, verses on split-open envelopes, and collections of verses on personal stationery tied together with string have become the Dickinson poems celebrated since her death as exemplary lyrics.  Jackson makes the larger argument that the century and a half spanning the circulation of Dickinson's work tells the story of a shift in the publication, consumption, and interpretation of lyric poetry. This shift took the form of what this book calls the  lyricization of poetry,  a set of print and pedagogical practices that collapsed the variety of poetic genres into lyric as a synonym for poetry.  Featuring many new illustrations from Dickinson's manuscripts, this book makes a major contribution to the study of Dickinson and of nineteenth-century American poetry. It maps out the future for new work in historical poetics and lyric theory.</t>
  </si>
  <si>
    <t>Dickinson's Misery is our luxury. This rich and rewarding study uncovers intellectual value where no one thought to look for it before: in the envelopes, clippings, pictures, flowers, and dead insects that so often accompanied a Dickinson lyric. A lively, mischievous, and memorable book. —Diana Fuss, Princeton, author of The Sense of an Interior: Four Writers and the Rooms that Shaped Them and Essentially Speaking: Feminism, Nature, and Difference.Winner of the 2005 Prize for a First Book, Modern Language AssociationWinner of the 2006 Christian Gauss Award, Phi Beta Kappa Book AwardsBeautifully written, witty, incisive, learned, savvy, generous, and generative, Dickinson's Misery has no contemporary peer, synthesizing as it does knowledge of a vast range of relevant philosophy, poetic theory, and poetry as Jackson's inquiry opens up territories none other has thought to explore.---Martha Nell Smith, American Literature Dickinson's Misery stunningly combines scrupulous historical and theoretical explorations of Dickinson's bizarre poetic practices, and in so doing it opens the most fundamental questions about what critics and readers since Dickinson have come to call the  lyric.  Future writing on poetry in nineteenth-century America and on the nature of lyric and lyrical reading will need to address Jackson's searching arguments. —Jonathan Culler, Cornell University, author of On Deconstruction Who doubts that Emily Dickinson wrote lyric poems? Yet this turns out to be one of those truisms that dissolves in the face of simple attention. By showing how much we normalize the strange things that Dickinson wrote precisely by reading them as lyrics, Jackson has written a book that earns its subtitle: a theory of lyric reading. This is one of the most inventive and observant books yet written on Dickinson, but it is more than that: I know of no better study of the performati</t>
  </si>
  <si>
    <t>Virginia Jackson is Associate Professor of English at New York University. She publishes on various aspects of nineteenth-century American poetic culture, on historical poetics, and on lyric theory.</t>
  </si>
  <si>
    <t>Audionarratology</t>
  </si>
  <si>
    <t>Interfaces of Sound and Narrative</t>
  </si>
  <si>
    <t>Kinzel, Till / Mildorf, Jarmila</t>
  </si>
  <si>
    <t>52</t>
  </si>
  <si>
    <t>Audionarratology is a new 'postclassical' narratology that explores interfaces of sound, voice, music and narrative in different media and across disciplinary boundaries. This is the first book to bring together cutting-edge research on audio art and forms of sound narration hitherto neglected in narratology: radio plays, audiobooks, audio guides, mobile phone theatre, performance poetry, concept albums, digital stories, computer games, songs.</t>
  </si>
  <si>
    <t xml:space="preserve"> [...] engagingly written volume [...] Rolf J. Goebel in: Monatshefte, Vol. 110, No. 2, 2018, 262-264</t>
  </si>
  <si>
    <t>Jarmila Mildorf, Universität Paderborn, Germany Till Kinzel, Technische Universität Berlin, Germany.</t>
  </si>
  <si>
    <t>Stranger Magic</t>
  </si>
  <si>
    <t>Charmed States and the Arabian Nights</t>
  </si>
  <si>
    <t>Warner,  Marina</t>
  </si>
  <si>
    <t xml:space="preserve"> LIT004130 LITERARY CRITICISM / European / General; LIT004150 LITERARY CRITICISM / European / French; LIT004220 LITERARY CRITICISM / Middle Eastern</t>
  </si>
  <si>
    <t>Our foremost theorist of myth, fairytales, and folktales explores the magical realm of the imagination where carpets fly, objects speak, dreams reveal hidden truths, and genies grant prophetic wishes. Stranger Magic examines the wondrous tales of the Arabian Nights, their profound impact on the West, and the progressive exoticization of magic since the eighteenth century, when the first European translations appeared. The Nights seized European readers’ imaginations during the siècle des Lumières, inspiring imitations, spoofs, turqueries, extravaganzas, pantomimes, and mauresque tastes in dress and furniture. Writers from Voltaire to Goethe to Borges, filmmakers from Raoul Walsh on, and countless authors of children’s books have adapted its stories. What gives these tales their enduring power to bring pleasure to readers and audiences? Their appeal, Marina Warner suggests, lies in how the stories’ magic stimulates the creative activity of the imagination. Their popularity during the Enlightenment was no accident: dreams, projections, and fantasies are essential to making the leap beyond the frontiers of accepted knowledge into new scientific and literary spheres. The magical tradition, so long disavowed by Western rationality, underlies modernity’s most characteristic developments, including the charmed states of brand-name luxury goods, paper money, and psychoanalytic dream interpretation. In Warner’s hands, the Nights reveal the underappreciated cultural exchanges between East and West, Islam and Christianity, and cast light on the magical underpinnings of contemporary experience, where mythical principles, as distinct from religious belief, enjoy growing acceptance. These tales meet the need for enchantment, in the safe guise of oriental costume.</t>
  </si>
  <si>
    <t>ContentsList of IllustrationsAcknowledgementsIntroductionPart I: Solomon the Wise KingStory 1: The Fisherman and the GenieChapter 1: Master of JinnStory 2: The City of BrassChapter 2: Riding the Wind: The Flying Carpet IStory 3: Prince Ahmed and Fairy Peri BanouChapter 3: A Tapestry of Great Price: The Flying Carpet IIPart II: Dark Arts Strange GodsStory 4: The Prince of the Black IslandsChapter 4: The Worst WitchChapter 5: Egyptian AttitudesStory 5: Hasan of BasraChapter 6: Magians and DervishesStory 6: A Fortune RegainedChapter 7: Dream Knowledge&lt;div class='ch-level-1' class='start-page-161' class='se</t>
  </si>
  <si>
    <t>Paul McMichael Nurse:Warner's massive work remains a powerful testimony to the enduring appeal of the 1,001 Nights. Complex, frequently subtle…her book will reward readers with sophisticated insights into the cultural exchange between West and East--a bit like The Arabian Nights itself.S. Gomaa:Warner's analysis of Arabian Nights aims at redefining the relationship between East and West, reason and imagination, science and magic.Brad Gooch:[Warner] astonishes with the granularity of her accounts of the impact of these stories on their original European readers...What kind of stories is Shahrazad telling us now? Immediately obvious is the relevance of Arabian Nights to crucial questions of perception of the East by the West during this season of Arab thaw and Iranian freeze...Warner does a good job, especially in her  Conclusion: 'All the story of the night told over...'  to tease out these new interpretative figures in the textual carpet.Michael Dirda:In Stranger Magic Warner surveys just how pervasively The Arabian Nights has influenced art and literature since the eighteenth century. On the surface, her book covers what more dogmatic critics would call the West's cultural appropriation of the East...Stranger Magic is packed with information and insight...Warner writes with clarity, and sometimes with exquisite beauty...Warner possesses an exceptionally synoptic mind, almost Sherlockian in its sensitivity to connections and repeated motifs...Stranger Magic is, in fact, simply the latest in an exhilarating series of studies that reexamine the West's fantastic imagination. From the Beast to the Blonde, No Go the Bogeyman, and Phantasmagoria explore the cultural meanings of folktales and Mother Goose stories, children's literature, and fairy tales, the fearful monsters, beasts, and ogres of nightmare, and all the ways humankind has attempted to represent the spiritual. Ranged together, these substantial works, now joined by Stranger Magic, loo</t>
  </si>
  <si>
    <t>WarnerMarina: Marina Warner is Professor of Literature, Film, and Theatre Studies at the University of Essex and a distinguished writer of fiction, criticism, and history.</t>
  </si>
  <si>
    <t>Narratology in the Age of Cross-Disciplinary Narrative Research</t>
  </si>
  <si>
    <t>Heinen, Sandra / Sommer, Roy</t>
  </si>
  <si>
    <t>Narrative Research, once the domain of structuralist literary theory, has over the last 15 years developed into an international and interdisciplinary field. It is now commonly agreed that storytelling functions as a fundamental cognitive tool for sense-making and meaning production, and that human beings structure and communicate lived experience through oral, written and visual stories. Entitled Narratology in the Age of Cross-Disciplinary Narrative Research, this volume collects fifteen essays which look at narrative and narrativity from various perspectives, including literary studies and hermeneutics, cognitive theory and creativity research, metaphor studies, film theory and intermediality, as well as memory studies, musicology, theology and psychology. The topics touch on a wide range of issues, such as the current state of narratology and its potential for development, narrativity in visual and auditive art forms, the cultural functions of narrative, and the role of narrative concepts across the disciplines. The volume introduces interested newcomers to the ongoing debate, reflecting the diversity of research questions and methodological approaches involved. It takes a critical, yet cautiously optimistic stance with regard to the potential for interdisciplinary collaboration between narrative researchers, and invites experienced readers from any discipline interested in narrative to join this important debate, which promotes the exchange of ideas, concepts and methods between the humanities and the social sciences.</t>
  </si>
  <si>
    <t xml:space="preserve"> The present collection of essays is a step into the right direction, forwarding cross-displinary research and highlighting the boundaries of narratological application at the same time. Stefan Schenk-Haupt in: Anglistik: International Journal of English Studies9/2011</t>
  </si>
  <si>
    <t>Roy Sommer and Sandra Heinen, University of Wuppertal, Germany.</t>
  </si>
  <si>
    <t>The Personal Memoirs of Ulysses S. Grant</t>
  </si>
  <si>
    <t>The Complete Annotated Edition</t>
  </si>
  <si>
    <t>Grant, Ulysses S.</t>
  </si>
  <si>
    <t>Marszalek, John F.</t>
  </si>
  <si>
    <t xml:space="preserve"> BIO011000 BIOGRAPHY &amp; AUTOBIOGRAPHY / Presidents &amp; Heads of State; BIO026000 BIOGRAPHY &amp; AUTOBIOGRAPHY / Personal Memoirs; HIS036040 HISTORY / United States / 19th Century; HIS036050 HISTORY / United States / Civil War Period (1850-1877); LCO002000 LITERARY COLLECTIONS / American / General</t>
  </si>
  <si>
    <t>This is the first complete annotated edition of Grant’s memoirs, fully representing the great military leader’s thoughts on his life and times through the end of the Civil War—including the antebellum era and the Mexican War—and his invaluable perspective on battlefield decision making. An introduction contextualizes Grant’s life and significance.</t>
  </si>
  <si>
    <t>CoverFrontispieceTitle PageCopyrightDedicationContentsPreface by Frank J. WilliamsIntroductionEditorial ProcedureAbbreviationsPersonal Memoirs of U. S. GrantPreface1. Ancestry—Birth—Boyhood2. West Point—Graduation3. Army Life—Causes of the Mexican War—Camp Salubrity4. Corpus Christi—Mexican Smuggling—Spanish Rule in Mexico—Supplying Transportation5. Trip to Austin—Promotion to Full Second Lieutenant—Army of Occupation6. Advance of the Army—Crossing the Colorado—The Rio Grande7. The Mexican War—The Battle of Palo Alto—The Battle of Resaca de la Palma—Army of Invasion—General Taylor—Movement on Camargo8. Advance on Monterey—The Black Fort—The Battle of Monterey—Surrender of the City9. Political Intrigue—Buena Vista—Movement against Vera Cruz—Siege and Capture of Vera Cruz10. March to Jalapa—Battle of Cerro Gordo—Perote—Puebla—Scott and Taylor11. Advance on the City of Mexico—Battle of Contreras—Assault at Churubusco—Negotiations for Peace—Battle of Molino del Rey—Storming of Chapultepec—San Cosme—Evacuation of the City—Halls of the Montezumas12. Promotion to First Lieutenant—Capture of the City of Mexico—The Army—Mexican Soldiers—Peace Negotiations13. Treaty of Peace—Mexican Bull Fights—Regimental Quartermast</t>
  </si>
  <si>
    <t>As the first fully annotated edition of Ulysses S. Grant’s Personal Memoirs, this fine volume leaps straight onto the roster of essential reading for anyone even vaguely interested in Grant and the Civil War. The book is deeply researched, but it introduces its scholarship with a light touch that never interferes with the reader’s enjoyment of Grant’s fluent narrative. John F. Marszalek and the folks at the Ulysses S. Grant Presidential Library are building a formidable array of books illuminating many aspects of the general’s life.-- Ron Chernow, author of GrantA richly annotated new edition… What gives this peculiarly reticent book its power? Above all, authenticity. If Grant’s voice is never confessional, it almost never rings false… Grant’s style is strikingly modern in its economy.-- T. J. Stiles New York Times[This] new edition, the most thoroughly annotated ever produced, provides the general reader and scholar alike with detailed access to the general’s early life and military career.-- David W. Blight New York Review of BooksIf Mark Twain called Grant’s Memoirs ‘a great, unique and unapproachable literary masterpiece,’ The Complete Annotated Edition is its ‘unique’ companion. Renowned Civil War historian John Marszalek and his team of editors are owed our gratitude. Their annotated edition will increase appreciation among both longtime admirers and a new generation discovering why Grant is winning his deserved place among American leaders.-- Ronald C. White, author of American Ulysses: A Life of Ulysses S. GrantGrant’s style is direct and plain, but it has a kind of quiet music to it, the indescribable quality of an authentic voice. There is a level of intimacy that no amount of confessional writing could guarantee. Grant’s assessment of the Civil War and the decisions that went into its waging is mostly brisk and engaging, but what really com</t>
  </si>
  <si>
    <t>Handbook of Empirical Literary Studies</t>
  </si>
  <si>
    <t>Kuiken, Donald / Jacobs, Arthur M.</t>
  </si>
  <si>
    <t xml:space="preserve"> LIT000000 LITERARY CRITICISM / General; SCI000000 SCIENCE / General</t>
  </si>
  <si>
    <t>This handbook reviews efforts to increase the use of empirical methods in studies of the aesthetic and social effects of literary reading. The reviewed research is expansive, including extension of familiar theoretical models to novel domains (e.g., educational settings) enlarging empirical efforts within under-represented research areas (e.g., child development) and broadening the range of applicable quantitative and qualitative methods (e.g., computational stylistics phenomenological methods). Especially challenging is articulation of the subtle aesthetic and social effects of literary artefacts (e.g., poetry, film). Increasingly, the complexity of these effects is addressed in multi-variate studies, including confirmatory factor analysis and structural equation modeling. While each chapter touches upon the historical background of a specific research topic, two chapters address the area’s historical background and guiding philosophical assumptions. Taken together, the material in this volume provides a systematic introduction to the area for early career professionals, while challenging active researchers to develop theoretical frameworks and empirical procedures that match the complexity of their research objectives.</t>
  </si>
  <si>
    <t>Don Kuiken, University of Alberta, Edmonton, Canada Arthur M. Jacobs, Freie Universität Berlin, Berlin, Germany.</t>
  </si>
  <si>
    <t>Beyond the Mother Tongue</t>
  </si>
  <si>
    <t>The Postmonolingual Condition</t>
  </si>
  <si>
    <t>Yildiz, Yasemin</t>
  </si>
  <si>
    <t>Fordham University Press</t>
  </si>
  <si>
    <t xml:space="preserve"> LAN009000 LANGUAGE ARTS &amp; DISCIPLINES / Linguistics / General; LIT004170 LITERARY CRITICISM / European / German</t>
  </si>
  <si>
    <t>Identifies the idea of monolingualism as a modern European invention dating to the 18th century that functions to obscure the widespread nature of multilingualism. Analyses the tension between multilingual practices and the monolingual paradigm in 20th century literature through the German writings of Kafka, Adorno, Tawada, Özdamar, and Zaimoglu.</t>
  </si>
  <si>
    <t>. . .Yildiz's Book [is] a particularly timely intervention in debates about multiculturalism, cosmopolitanism, and integration of immigrants everywhere.—Amir Eshel:“A welcome, necessary, and well-crafted addition to a variety of studies in the fields of German-Turkish and German-Jewish studies—studies that increasingly participate in the much broader discussion of modernity/modernism, postmodern identities, globalization, multiculturalism, and ethnicity studies.”—Matthew Hart:'Beyond the Mother Tongue' is an ambitious and deeply fascinating book, written in a clear and accessible style.Yasemin Yildiz has written an award winning monograph that deconstructs the conceptual frameworks of multilingualism and monolingualism that canonical and minority writers have been limited to.—B. Venkat Mani:“A bold, ambitious, and timely evaluation of philosophical and literary imagination of language.”Yildiz offers an enlightening argument against the monolingual paradigm that has dominated linguistic thinking since the 18th century, that insists that the mother tongue connects a people to their nation and culture, allowing them to communicate at the deepest level.</t>
  </si>
  <si>
    <t>YildizYasemin: Yasemin Yildiz is Associate Professor of German and Conrad Humanities Scholar at the University of Illinois.</t>
  </si>
  <si>
    <t>Sensible Flesh</t>
  </si>
  <si>
    <t>On Touch in Early Modern Culture</t>
  </si>
  <si>
    <t>Harvey, Elizabeth D.</t>
  </si>
  <si>
    <t xml:space="preserve"> LIT004130 LITERARY CRITICISM / European / General</t>
  </si>
  <si>
    <t>This ground-breaking interdisciplinary collection explores the complex, ambiguous, and contradictory sense of touch in early modern culture. If touch is the sense that mediates between the body of the subject and the world, these essays make apparent the frequently disregarded lexicons of tactility that lie behind and beneath early modern discursive constructions of eroticism, knowledge, and art. For the early moderns, touch was the earliest and most fundamental sense. Frequently aligned with bodily pleasure and sensuality, it was suspect at the same time, it was associated with the authoritative disciplines of science and medicine, and even with religious knowledge and artistic creativity.The unifying impulse of Sensible Flesh is both analytic and recuperative. It attempts to chart the important history of the sense of touch at a pivotal juncture and to understand how tactility has organized knowledge and defined human subjectivity. The contributors examine in theoretically sophisticated ways both the history of the hierarchical ordering of the senses and the philosophical and cultural consequences that derive from it.The essays consider such topics as New World contact, the eroticism of Renaissance architecture, the Enclosure Acts in England, plague, the clitoris and anatomical authority, Pygmalion, and the language of tactility in early modern theater. In exploring the often repudiated or forgotten sense of touch, the essays insistently reveal both the world of sensation that subtends early modern culture and the corporeal foundations of language and subjectivity.</t>
  </si>
  <si>
    <t xml:space="preserve"> This fascinating collection of essays on the subject of touch in early modern culture makes a timely contribution to our understanding of the body in the early modern period. &amp;mdashSexualities A probing exploration of the construction of touch in early modern Western culture, which both historicizes tactility and sensualizes history. . . . Critical reading for anyone interested in pursing a full-bodied 'archaeology of perception.' &amp;mdashSenses and Society Elizabeth Harvey has developed a brilliant idea for a collection into a successful multidisciplinary exploration of the complex individual and cultural phenomena known as touch. . . . As histories of corporeal experience in the period become at one more specific and more focused, this signal collection will stand as a tribute to the general power of such a particular focus. &amp;mdashStudies in English Literature Once explored, the importance of touch seems too obvious to have been neglected for as long as it has. &amp;mdashLeah Marcus, Vanderbilt University</t>
  </si>
  <si>
    <t>Elizabeth D. Harvey is Associate Professor of English and Women's/Gender Studies at the University of Toronto.</t>
  </si>
  <si>
    <t>From Comic Strips to Graphic Novels</t>
  </si>
  <si>
    <t>Contributions to the Theory and History of Graphic Narrative</t>
  </si>
  <si>
    <t>Stein, Daniel / Thon, Jan-Noël</t>
  </si>
  <si>
    <t xml:space="preserve"> LIT000000 LITERARY CRITICISM / General; LIT004130 LITERARY CRITICISM / European / General; LIT020000 LITERARY CRITICISM / Comparative Literature</t>
  </si>
  <si>
    <t>This essay collection examines the theory and history of graphic narrative as one of the most interesting and versatile forms of storytelling in contemporary media culture. Its contributions test the applicability of narratological concepts to graphic narrative, examine aspects of graphic narrative beyond the ´single work`, consider the development of particular narrative strategies within individual genres, and trace the forms and functions of graphic narrative across cultures. Analyzing a wide range of texts, genres, and narrative strategies from both theoretical and historical perspectives, the international group of scholars gathered here offers state-of-the-art research on graphic narrative in the context of an increasingly postclassical and transmedial narratology.This is the revised second edition of From Comic Strips to Graphic Novels, which was originally published in the Narratologia series.</t>
  </si>
  <si>
    <t>“From Comic Strips to Graphic Novels is an exemplary work of scholarship, and provides an excellent overview of comics research in general, graphic narrative theory in particular.” David Herman, author of Storytelling and the Sciences of Mind “If you need to know where to find the cutting edge of contemporary theorizing about graphic narrative, you have to come to the right place. Crowded into the sixteen essays of this omnibus collection are field-reports from the whole range of graphic narrative theory. Ably edited by Stein and Thon, this volume amounts to a one-stop-shop for graphic narrative theory in the 2010s.” Brian McHale, author of Postmodernist Fiction “Gathering contributions by the most prominent scholars in the field, this volume is a landmark in the study of graphic narrative. The variety of the represented approaches and of the works being examined bears witness to the extraordinary vitality of graphic narrative and graphic narrative studies in contemporary culture, and makes this volume a prime choice as a textbook.” Marie-Laure Ryan, author of Avatars of Story</t>
  </si>
  <si>
    <t>Daniel Stein, University of Siegen, Germany Jan-Noël Thon, University of Osnabrück, Germany.</t>
  </si>
  <si>
    <t>A Reader’s Companion to Mikhail Bulgakov’s The Master and Margarita</t>
  </si>
  <si>
    <t>Curtis, J.A.E.</t>
  </si>
  <si>
    <t>Companions to Russian Literature</t>
  </si>
  <si>
    <t xml:space="preserve"> LIT004240 LITERARY CRITICISM / Russian &amp; Former Soviet Union; LIT024050 LITERARY CRITICISM / Modern / 20th Century ; LIT025030 LITERARY CRITICISM / Subjects &amp; Themes / Politics ; LIT025040 LITERARY CRITICISM / Subjects &amp; Themes / Religion </t>
  </si>
  <si>
    <t>Readers are often left uncertainhow to understand the rich meanings of Mikhail Bulgakov’s comic and beautifulnovel The Master and Margarita. To what extent is it political? Or religious? And howshould we interpret the Satanic Woland? ThisCompanion guides the readers through the work’s thematic, structural andlinguistic complexities.</t>
  </si>
  <si>
    <t>Table of ContentsForeword1. Bulgakov’s Life: Formative Years and First Successes—1891–19282. Bulgakov’s Life: Battling the Censor, and Writing The Master and Margarita—1929-19403. The Master and Margarita: Drafts and Final Version4. Publication History of The Master and Margarita in Russian5. A Tale of Two Cities: The Structure of The Master and Margarita6. Woland: Good and Evil in The Master and Margarita7. Pilate and Ieshua: Biblical Themes in The Master and Margarita         8. Political Satire in The Master and Margarita9. Literature and the Writer in The Master and Margarita10. “So who are you, then?”: Narrative voices in The Master and Margarita, Followed by a Stylistic Analysis of Extracts from the Text11. English Translations of The Master and MargaritaAfterword—A Personal ReflectionAcknowledgementsBibliographyIndex</t>
  </si>
  <si>
    <t>“Authoritative yet accessible, this work by one of our preeminent Bulgakov scholars should be read by anyone interested in the novel that changed the Soviet literary landscape. It is especially recommended for non-specialists and first-time readers of the novel, who may need some contextual scaffolding to help them navigate the devil’s madcap visit to Stalinist-era Moscow. A gem of patient research, distilled analysis, and broad erudition.”—David Bethea, Emeritus Professor of Slavic Languages and Literature, University of Wisconsin-Madison“A Reader’s Companion to Mikhail Bulgakov’s The Master and Margarita, by preeminent Bulgakov scholar J. A. E. Curtis of Oxford University, is certain to become a standard for scholarship and teaching. The Reader’s Companion provides an ideal combination of biographical and historical background for Bulgakov’s famous novel, as well as key insight into the novel’s aesthetic and philosophical stakes. Curtis’ discussion of the novel’s various English translations is invaluable.” —Justin Weir,Curt Hugo Reisinger Professor of Slavic Languages and Literatures and Professor of Comparative Literature, Harvard University“A novel without precedent in the Russian tradition, alien to the conditions of its era and hidden away during and after its writing, The Master and Margarita is now an absolute twentieth-century classic.  But its many drafts, filters, codes and satirical subtexts need a master key.  J. A. E. Curtis, one of our best and most experienced Bulgakov scholars, has provided just this:  the lucid, compassionate backstory to a masterpiece, which itself reads with all the crispness and suspense of a novel.  A wonderful achievement that pays tribute to the writer’s life and its transformation into fantastically authentic art.”—Caryl  Emerson, A. Watson Armour III University Professor Emeritus of Slavic Languages and Literatures, Princeton University</t>
  </si>
  <si>
    <t>J. A. E. Curtis has been exploring the life and works of Mikhail Bulgakov since the 1970s, when The Master and Margarita sensationally appeared for the first time. She teaches Russian Literature at the University of Oxford, and has also published research on Evgenii Zamiatin, and on 21st-century Russian drama.</t>
  </si>
  <si>
    <t>The Closet</t>
  </si>
  <si>
    <t>The Eighteenth-Century Architecture of Intimacy</t>
  </si>
  <si>
    <t>Bobker, Danielle</t>
  </si>
  <si>
    <t xml:space="preserve"> ARC005000 ARCHITECTURE / History / General; HIS037050 HISTORY / Modern / 18th Century; HIS054000 HISTORY / Social History; LIT024030 LITERARY CRITICISM / Modern / 18th Century ; LIT025000 LITERARY CRITICISM / Subjects &amp; Themes / General </t>
  </si>
  <si>
    <t>A literary and cultural history of the intimate space of the eighteenth-century closet—and how it fired the imaginations of Pepys, Sterne, Swift, and so many other writers Long before it was a hidden storage space or a metaphor for queer and trans shame, the closet was one of the most charged settings in English architecture. This private room provided seclusion for reading, writing, praying, dressing, and collecting—and for talking in select company. In their closets, kings and duchesses shared secrets with favorites, midwives and apothecaries dispensed remedies, and newly wealthy men and women expanded their social networks. In The Closet, Danielle Bobker presents a literary and cultural history of these sites of extrafamilial intimacy, revealing how, as they proliferated both in buildings and in books, closets also became powerful symbols of the unstable virtual intimacy of the first mass-medium of print.Focused on the connections between status-conscious—and often awkward—interpersonal dynamics and an increasingly inclusive social and media landscape, The Closet examines dozens of historical and fictional encounters taking place in the various iterations of this room: courtly closets, bathing closets, prayer closets, privies, and the  moving closet  of the coach, among many others. In the process, the book conjures the intimate lives of well-known figures such as Samuel Pepys and Laurence Sterne, as well as less familiar ones such as Miss Hobart, a maid of honor at the Restoration court, and Lady Anne Acheson, Swift's patroness. Turning finally to queer theory, The Closet discovers uncanny echoes of the eighteenth-century language of the closet in twenty-first-century coming-out narratives.Featuring more than thirty illustrations, The Closet offers a richly detailed and compelling account of an eighteenth-century setting and symbol of intimacy that continues to resonate today.</t>
  </si>
  <si>
    <t xml:space="preserve"> In this original book, the only in-depth examination of the eighteenth-century closet that I know of, Danielle Bobker demonstrates the closet's ubiquity in the period's social discourse, its position between public and private worlds, and its significance for how intimacy was conceptualized in a wide range of literary works. The Closet is a model of how to write about the eighteenth century for twenty-first-century readers. —Emrys D. Jones, King's College, London A pleasure to read, The Closet is original and highly informative, combining a wealth of historical detail, a firm thesis, and a wide-ranging argument. In particular, its focus on material culture as an avenue to understanding social history makes it a fresh contribution to studies of eighteenth-century culture and material culture. —Barbara M. Benedict, Trinity College, Connecticut Danielle Bobker has written an eloquent and hugely documented history of the eighteenth-century closet, giving us new ways to think about the relationship between public and private, the personal and political. This is the first book I know of that shows how these closets function as spaces, both actual and virtual, in which specific social bonds crystalize into relative degrees of intimacy between people from different social ranks. The Closet is a significant contribution to the literary and cultural study of the long eighteenth century. —Kristina Straub, Carnegie Mellon University</t>
  </si>
  <si>
    <t>Danielle Bobker is associate professor of English at Concordia University in Montreal.</t>
  </si>
  <si>
    <t>The Book of Charlatans</t>
  </si>
  <si>
    <t>al-Jawbari, Jamal al-Din ?Abd al-Ra?im</t>
  </si>
  <si>
    <t>Dengler, Manuela</t>
  </si>
  <si>
    <t>64</t>
  </si>
  <si>
    <t xml:space="preserve"> HIS026000 HISTORY / Middle East / General; LCO012000 LITERARY COLLECTIONS / Middle Eastern</t>
  </si>
  <si>
    <t>Uncovering the professional secrets of con artists and swindlers in the medieval Middle EastThe Book of Charlatans is a comprehensive guide to trickery and scams as practiced in the thirteenth century in the cities of the Middle East, especially in Syria and Egypt. The author, al-Jawbarī, was well versed in the practices he describes and may well have been a reformed charlatan himself. Divided into thirty chapters, his book reveals the secrets of everyone from “Those Who Claim to be Prophets” to “Those Who Claim to Have Leprosy” and “Those Who Dye Horses.” The material is informed in part by the author’s own experience with alchemy, astrology, and geomancy, and in part by his extensive research. The work is unique in its systematic, detailed, and inclusive approach to a subject that is by nature arcane and that has relevance not only for social history but also for the history of science. Covering everything from invisible writing to doctoring gemstones and quack medicine, The Book of Charlatans opens a fascinating window into a subculture of beggars’ guilds and professional con artists in the medieval Arab world.A bilingual Arabic-English edition.</t>
  </si>
  <si>
    <t>A mesmerising account of . . . quacks and tricksters.</t>
  </si>
  <si>
    <t>al-JawbarīJalāl al-Dīn ʿAbd al-Raḥmān: Jalāl al-Dīn ʿAbd al-Raḥmān al-Jawbarī (fl. early seventh/thirteenth century) was born in the Ghouta region near Damascus. He was the author of three texts, of which only The Book of Charlatans survives.DenglerManuela: Manuela Dengler studied Arabic in Damascus and Cairo and received her Ph.D. in Oriental Philology and Islamic Studies from the University of Cologne (Germany). She is the author of the first text-critical edition based on a wide examination of the existing manuscripts of the Book of Charlatans by the thirteenth-century Syrian author al-Jawbarī, which she has now re-edited for the Library of Arabic Literature. Besides her research activity, she works in the fields of foreign cultural policy, the dialogue between Western and Muslim societies, and refugee policy.DaviesHumphrey:  Humphrey Davies is an award-winning translator of some twenty-five works of modern Arabic literature, among them Alaa Al-Aswany’s The Yacoubian Building, five novels by Elias Khoury, including Gate of the Sun, and Aḥmad Fāris al-Shidyāq’s Leg over Leg. He has also made a critical edition, translation, and lexicon of the Ottoman-period Brains Confounded by the Ode of Abū Shādūf Expounded by Yūsuf al-Shirbīnī, as well as editions and translations of al-Tūnisī’s In Darfur and al-Sanhūrī’s Risible Rhymes from the same era. In addition, he has compiled with Madiha Doss an anthology in Arabic entitled Al-ʿāmmiyyah al-miṣriyyah al-maktūbah: mukhtārāt min 1400 ilā 2009 (Egyptian Colloquial Writing: selections from 1400 to 2009) and co-authored, with Lesley Lababidi, A Field Guide to the Street Names of Central Cairo. He read Arabic at the University of Cambridge, received his Ph.D. from the University of California at Berkeley, and previous to undertaking his first translation in 2003, work</t>
  </si>
  <si>
    <t>The Original Bambi</t>
  </si>
  <si>
    <t>The Story of a Life in the Forest</t>
  </si>
  <si>
    <t>Salten, Felix</t>
  </si>
  <si>
    <t xml:space="preserve"> LIT000000 LITERARY CRITICISM / General; YAF017000 YOUNG ADULT FICTION / Fairy Tales &amp; Folklore / General</t>
  </si>
  <si>
    <t>A new, beautifully illustrated translation of Felix Salten’s celebrated novel Bambi—the original source of the beloved story Most of us think we know the story of Bambi—but do we? The Original Bambi is an all-new, illustrated translation of a literary classic that presents the story as it was meant to be told. For decades, readers’ images of Bambi have been shaped by the 1942 Walt Disney film—an idealized look at a fawn who represents nature’s innocence—which was based on a 1928 English translation of a novel by the Austrian Jewish writer Felix Salten. This masterful new translation gives contemporary readers a fresh perspective on this moving allegorical tale and provides important details about its creator.Originally published in 1923, Salten’s story is more somber than the adaptations that followed it. Life in the forest is dangerous and precarious, and Bambi learns important lessons about survival as he grows to become a strong, heroic stag. Jack Zipes’s introduction traces the history of the book’s reception and explores the tensions that Salten experienced in his own life—as a hunter who also loved animals, and as an Austrian Jew who sought acceptance in Viennese society even as he faced persecution.With captivating drawings by award-winning artist Alenka Sottler, The Original Bambi captures the emotional impact and rich meanings of a celebrated story.</t>
  </si>
  <si>
    <t xml:space="preserve"> In The Original Bambi, the distinguished translator Jack Zipes, has sought to restore both the dignity and the relevance of Salten’s vision to rescue it, in a manner of speaking, from Disneyfication. . . . [The book is] bracingly free of the encrustation of sugar that the tale has accumulated over the past 100 years. ---Meghan Cox Gurdon, Wall Street Journal</t>
  </si>
  <si>
    <t>Felix Salten (1869–1945) was an Austrian novelist, journalist, and critic. Jack Zipes has written, translated, and edited dozens of books, including The Original Folk and Fairy Tales of the Brothers Grimm and The Sorcerer’s Apprentice (both Princeton). He is professor emeritus of German and comparative literature at the University of Minnesota. Alenka Sottler is an award-winning painter and illustrator who lives in Ljubljana, Slovenia.</t>
  </si>
  <si>
    <t>Essays on Life Writing</t>
  </si>
  <si>
    <t>From Genre to Critical Practice</t>
  </si>
  <si>
    <t>Kadar, Marlene</t>
  </si>
  <si>
    <t>Marlene Kadar has brought together an interdisciplinary and comparative collection of critical and theoretical essays by diverse Canadian scholars.</t>
  </si>
  <si>
    <t>KadarMarlene: Marlene Kadar is Canada Research Fellow and Assistant Professor in the Humanities Division and at the Robarts Centre of Canadian Studies, York University.</t>
  </si>
  <si>
    <t>Dante</t>
  </si>
  <si>
    <t>Took, John</t>
  </si>
  <si>
    <t xml:space="preserve"> BIO007000 BIOGRAPHY &amp; AUTOBIOGRAPHY / Literary; HIS020000 HISTORY / Europe / Italy; LIT011000 LITERARY CRITICISM / Medieval</t>
  </si>
  <si>
    <t>An authoritative and comprehensive intellectual biography of the author of the Divine ComedyFor all that has been written about the author of the Divine Comedy, Dante Alighieri (1265–1321) remains the best guide to his own life and work. Dante's writings are therefore never far away in this authoritative and comprehensive intellectual biography, which offers a fresh account of the medieval Florentine poet's life and thought before and after his exile in 1302.Beginning with the often violent circumstances of Dante's life, the book examines his successive works as testimony to the course of his passionate humanity: his lyric poetry through to the Vita nova as the great work of his first period the Convivio, De vulgari eloquentia and the poems of his early years in exile and the Monarchia and the Commedia as the product of his maturity. Describing as it does a journey of the mind, the book confirms the nature of Dante's undertaking as an exploration of what he himself speaks of as  maturity in the flame of love. The result is an original synthesis of Dante's life and work.</t>
  </si>
  <si>
    <t xml:space="preserve"> A magisterial work, the result of a lifetime's devoted engagement with Dante's work and all that went into making the man and the poetry. —Corinna Salvadori Lonergan, Fellow Emeritus, Trinity College, Dublin John Took offers a splendidly comprehensive and well-informed account of Dante's work. Full weight is given to the ways in which the poet's writings reflect and respond to historical context. But above all the poetry itself is seen, rightly and enthusiastically, as a 'coruscation of delight.'  —Robin Kirkpatrick, University of Cambridge  A beautiful book that reflects decades of thinking and teaching on Dante. Readers will not be disappointed by Took's incisive, comprehensive readings of the Divine Comedy and other works. —Piero Boitani, Sapienza University of Rome</t>
  </si>
  <si>
    <t>John Took is Professor Emeritus of Dante Studies at University College London. His books include L'Etterno Piacer: Aesthetic Ideas in Dante and Dante, Lyric Poet and Philosopher: An Introduction to the Minor Works.</t>
  </si>
  <si>
    <t>The Ferrante Letters</t>
  </si>
  <si>
    <t>An Experiment in Collective Criticism</t>
  </si>
  <si>
    <t>Richards, Jill</t>
  </si>
  <si>
    <t>Literature Now</t>
  </si>
  <si>
    <t xml:space="preserve"> LCO010000 LITERARY COLLECTIONS / Essays; LIT003000 LITERARY CRITICISM / Feminist; LIT004200 LITERARY CRITICISM / European / Italian; LIT004290 LITERARY CRITICISM / Women Authors; LIT006000 LITERARY CRITICISM / Semiotics &amp; Theory; LIT024060 LITERARY CRITICISM / Modern / 21st Century </t>
  </si>
  <si>
    <t>Like few other works of contemporary literature, Elena Ferrante’s Neapolitan novels found an audience of passionate and engaged readers around the world. Inspired by Ferrante’s intense depiction of female friendship and women’s intellectual lives, four critics embarked upon a project that was both work and play: to create a series of epistolary readings of the Neapolitan Quartet that also develops new ways of reading and thinking together.In a series of intertwined, original, and daring readings of Ferrante’s work and her fictional world, Sarah Chihaya, Merve Emre, Katherine Hill, and Jill Richards strike a tone at once critical and personal, achieving a way of talking about literature that falls between the seminar and the book club. Their letters make visible the slow, fractured, and creative accretion of ideas that underwrites all literary criticism and also illuminate the authors’ lives outside the academy. The Ferrante Letters offers an improvisational, collaborative, and cumulative model for reading and writing with others, proposing a new method the authors call collective criticism. A book for fans of Ferrante and for literary scholars seeking fresh modes of intellectual exchange, The Ferrante Letters offers incisive criticism, insouciant riffs, and the pleasure of giving oneself over to an extended conversation about fiction with friends.</t>
  </si>
  <si>
    <t>Introduction: Collective CriticismI. Letters (2015)My Brilliant FriendThe Story of a New NameThose Who Leave and Those Who StayThe Story of the Lost ChildII. Essays (2018)Unform, by Sarah ChihayaThe Story of a Fiction, by Katherine HillThe Queer Counterfactual, by Jill RichardsThe Cage of Authorship, by Merve EmreAfterwordAppendix: Guest Letters, by Sara Marcus, Marissa Brostoff, Lili Loofbourow, Cecily Swanson, and Amy SchillerAcknowledgmentsNotesBibliography</t>
  </si>
  <si>
    <t>While it is primarily Ferrante devotees who will find this book most intriguing, those interested in alternative modes of critical inquiry should take a look as well. A sharp and lively book for fans and scholars.The combination of intellectual rigor and personal reaction makes this fascinating reading for Ferrante fans.Sarah Blackwood, author of The Portrait's Subject: Inventing Inner Life in the Nineteenth-Century United States:In The Ferrante Letters, expertise and passion dovetail to great effect. This absorptive, idiosyncratic book is a work of collective criticism that offers a set of rigorous, convivial, and stylish readings of its primary texts, staging the critical act as also a creative one. This book reveals that the form literary criticism takes is as important as its content.Pamela Thurschwell, University of Sussex:These four smart feminist critics reflect on the Neapolitan novels' exploration of women's friendship, intellectual labor, and personal lives. Reading The Ferrante Letters feels like you have stumbled upon your favorite reading group talking about your favorite author. It captures the way critical thinking should work, not in isolation but in conversation.Namwali Serpell, author of The Old Drift: A Novel:The Ferrante Letters is a smart, beautiful, often moving meditation on the experience of reading the Neapolitan Quartet. This collection of letters and essays deftly manages that tricky balance of the creative, the critical, and the personal. A magnificent accomplishment.Ann Goldstein, translator of Elena Ferrante's Neapolitan novels:The Ferrante Letters gives us a unique opportunity to read—or reread—the Neapolitan novels with four distinct guides beside us, both literary and personal, posing questions and offering insights, analysis, and discussion that enrich and deepen our experience of the books.</t>
  </si>
  <si>
    <t>Sarah Chihaya is assistant professor of English at Princeton University.Merve Emre is associate professor of English at the University of Oxford. Her most recent book is The Personality Brokers: The Strange History of Myers-Briggs and the Birth of Personality Testing (2018).Katherine Hill is assistant professor of English at Adelphi University. She is the author of the novels The Violet Hour (2013) and A Short Move (2020).Jill Richards is assistant professor of English and affiliated faculty in the Women’s, Gender, and Sexuality Studies Program at Yale University. She is the author of The Fury Archives: Female Citizenship, Human Rights, and the International Avant-Gardes (2020).</t>
  </si>
  <si>
    <t>A Natural History of the Romance Novel</t>
  </si>
  <si>
    <t>Regis, Pamela</t>
  </si>
  <si>
    <t xml:space="preserve"> LIT004180 LITERARY CRITICISM / Gothic &amp; Romance</t>
  </si>
  <si>
    <t>The romance novel has the strange distinction of being the most popular but least respected of literary genres. While it remains consistently dominant in bookstores and on best-seller lists, it is also widely dismissed by the critical community. Scholars have alleged that romance novels help create subservient readers, who are largely women, by confining heroines to stories that ignore issues other than love and marriage.Pamela Regis argues that such critical studies fail to take into consideration the personal choice of readers, offer any true definition of the romance novel, or discuss the nature and scope of the genre. Presenting the counterclaim that the romance novel does not enslave women but, on the contrary, is about celebrating freedom and joy, Regis offers a definition that provides critics with an expanded vocabulary for discussing a genre that is both classic and contemporary, sexy and entertaining.Taking the stance that the popular romance novel is a work of literature with a brilliant pedigree, Regis asserts that it is also a very old, stable form. She traces the literary history of the romance novel from canonical works such as Richardson's Pamela through Austen's Pride and Prejudice, Bront&amp;euml's Jane Eyre, and E. M. Hull's The Sheik, and then turns to more contemporary works such as the novels of Georgette Heyer, Mary Stewart, Janet Dailey, Jayne Ann Krentz, and Nora Roberts.</t>
  </si>
  <si>
    <t>Preface: The Most Popular, Least Respected Literary GenrePART I. CRITICS AND THE ROMANCE NOVEL1. The Romance Novel and Women's Bondage2. In Defense of the Romance NovelPART II. THE ROMANCE NOVEL DEFINED3. The Definition4. The Definition Expanded5. The Genre's LimitsPART III. THE ROMANCE NOVEL, 1740-19086. Writing the Romance Novel's History7. The First Best Seller: Pamela, 17408. The Best Romance Novel Ever Written: Pride and Prejudice, 18139. Freedom and Rochester: Jane Eyre, 184710. The Romance Form in the Victorian Multiplot Novel: Framley Parsonage, 186111. The Ideal Romance Novel: A Room with a View, 1908PART IV. THE TWENTIETH CENTURY ROMANCE NOVEL12. The Popular Romance Novel in the Twentieth Century13. Civil Contracts: Georgette Heyer14. Courtship and Suspense: Mary Stewart15. Harlequin, Silhouette, and the Americanization of the Popular Romance Novel: Janet Dailey16. Dangerous Men: Jayne Ann Krentz17. One Man, One Woman: Nora RobertsConclusionWorks CitedIndexAcknowledgments</t>
  </si>
  <si>
    <t xml:space="preserve"> Useful to those interested in the form and integrity of romance fiction, this volume joins such noteworthy examinations of the romance as Tania Modleski's Loving with a Vengeance and Janice Radway's Reading the Romance. &amp;mdashChoice Regis sets out to analyse the formal features and literary history of this much-maligned genre. . . . A thorough, sensible, and partisan book, arguing for romantic fiction as a genre that celebrates freedom of choice. &amp;mdashTimes Literary Supplement Finally, a true and insightful history of the romance novel. This book establishes the historical legitimacy of an important literary genre. &amp;mdashJayne Ann Krentz</t>
  </si>
  <si>
    <t>Pamela Regis is Professor of English at McDaniel College and the author of Describing Early America: Bartram, Jefferson, Crevecoeur, and the Influence of Natural History, also available from the University of Pennsylvania Press. She is the receipient of the 2007 Melinda Helfer Fairy Godmother Award.</t>
  </si>
  <si>
    <t>Shakespeare's Festive Comedy</t>
  </si>
  <si>
    <t>A Study of Dramatic Form and Its Relation to Social Custom</t>
  </si>
  <si>
    <t>Barber, Cesar Lombardi</t>
  </si>
  <si>
    <t xml:space="preserve"> LIT004120 LITERARY CRITICISM / European / English, Irish, Scottish, Welsh; LIT013000 LITERARY CRITICISM / Drama; LIT015000 LITERARY CRITICISM / Shakespeare; LIT019000 LITERARY CRITICISM / Renaissance</t>
  </si>
  <si>
    <t>In this classic work, acclaimed Shakespeare critic C. L. Barber argues that Elizabethan seasonal festivals such as May Day and Twelfth Night are the key to understanding Shakespeare's comedies. Brilliantly interweaving anthropology, social history, and literary criticism, Barber traces the inward journey--psychological, bodily, spiritual--of the comedies: from confusion, raucous laughter, aching desire, and aggression, to harmony. Revealing the interplay between social custom and dramatic form, the book shows how the Elizabethan antithesis between everyday and holiday comes to life in the comedies' combination of seriousness and levity.  I have been led into an exploration of the way the social form of Elizabethan holidays contributed to the dramatic form of festive comedy. To relate this drama to holiday has proved to be the most effective way to describe its character. And this historical interplay between social and artistic form has an interest of its own: we can see here, with more clarity of outline and detail than is usually possible, how art develops underlying configurations in the social life of a culture. --C. L. Barber, in the Introduction  This new edition includes a foreword by Stephen Greenblatt, who discusses Barber's influence on later scholars and the recent critical disagreements that Barber has inspired, showing that Shakespeare's Festive Comedy is as vital today as when it was originally published.</t>
  </si>
  <si>
    <t>Winner of the 1961 George Jean Nathan Award for Drama Criticism I can think of no other book that has had such a powerful influence on the ways in which Shakespeare has been taught over the past thirty years. Shakespeare's Festive Comedy was a book ahead of its time. Barber revolutionized the ways that Shakespeareans thought of comedy in relation to its social setting—especially festive comedy. Others have built on his argument but nobody has really improved on his keen, central insight. —James Shapiro, Columbia University C. L. Barber is the most compelling of the anthropological critics and his book, Shakespeare's Festive Comedy, is to my mind far and away the most illuminating yet to appear on its subject. He is compelling for many reasons—a mind both intricate and deft, a sensitivity quick to the accommodation of esthetic form to the intricacies of psychological function, a humanity benignly tolerant and inclusive. . . . The especial merit of Barber's criticism lies in its sensitive exploration of the individual working out of the release-clarification formula in five separate plays. Each, he discovers, 'tends to focus on a particular kind of folly that is released along with love—witty masquerade in Love's Labour's Lost, delusive fantasy in A Midsummer Night's Dream, romance in As You Like It, and in The Merchant of Venice, prodigality balanced against usuary.' Twelfth Night, to complete the list, focuses on misrule and its complementary folly of time-serving. —Arthur M. Eastman, in A Short History of Shakespearean Criticism Shakespeare's Festive Comedy is the best book on the subject that I know. The book is well and clearly written, and I should think would fascinate the general readers. I think it is indispensable for students of Shakespeare's comedy. —Francis FergussonWell-considered, subtly thought-out commentaries that move easily between structural anal</t>
  </si>
  <si>
    <t>C. L. Barber was a fellow of the Folger Shakespeare Library and a world-renowned Shakespeare scholar. His books include The Whole Journey: Shakespeare's Power of Development and Creating Elizabethan Tragedy: The Theater of Marlowe and Kyd.</t>
  </si>
  <si>
    <t>Early Modern Histories of Time</t>
  </si>
  <si>
    <t>The Periodizations of Sixteenth- and Seventeenth-Century England</t>
  </si>
  <si>
    <t>Williams, Owen / Poole, Kristen</t>
  </si>
  <si>
    <t xml:space="preserve"> LIT004120 LITERARY CRITICISM / European / English, Irish, Scottish, Welsh; LIT024010 LITERARY CRITICISM / Modern / 16th Century </t>
  </si>
  <si>
    <t>Early Modern Histories of Time examines how chronological modes intrinsic to the sixteenth and seventeenth centuries shaped the thought-worlds of those living during this time and the ways in which these temporally indigenous models can productively influence our own working concepts of historical period.</t>
  </si>
  <si>
    <t xml:space="preserve"> A provocative and illuminating volume. Its breadth of topics and approaches adds to its utility and appeal not only for literary scholars but also for historians. It will be the standard reference on historical periodization for years to come. &amp;mdashZachary S. Schiffman, Northeastern Illinois University Early Modern Histories of Time is a tremendously exciting and genuinely multidisciplinary collection of essays by historically engaged literary scholars juxtaposed with excellent contributions from political, religious, and archaeological historians. &amp;mdashEvelyn Tribble, University of Connecticut</t>
  </si>
  <si>
    <t>Kristen Poole is the Blue and Gold Distinguished Professor of English Renaissance Literature at the University of Delaware. Her previous books include Supernatural Environments in Shakespeare's England and Radical Religion from Shakespeare to Milton: Figures of Nonconformity in Early Modern England. Owen Williams is Associate Director for Scholarly Programs, Folger Institute, Folger Shakespeare Library.</t>
  </si>
  <si>
    <t>The Book of Greek and Roman Folktales, Legends, and Myths</t>
  </si>
  <si>
    <t>Hansen, William</t>
  </si>
  <si>
    <t xml:space="preserve"> LCO003000 LITERARY COLLECTIONS / Ancient &amp; Classical; SOC011000 SOCIAL SCIENCE / Folklore &amp; Mythology</t>
  </si>
  <si>
    <t>The first anthology ever to present the entire range of ancient Greek and Roman stories—from myths and fairy tales to jokesCaptured centaurs and satyrs, talking animals, people who suddenly change sex, men who give birth, the temporarily insane and the permanently thick-witted, delicate sensualists, incompetent seers, a woman who remembers too much, a man who cannot laugh—these are just some of the colorful characters who feature in the unforgettable stories that ancient Greeks and Romans told in their daily lives. Together they created an incredibly rich body of popular oral stories that include, but range well beyond, mythology—from heroic legends, fairy tales, and fables to ghost stories, urban legends, and jokes. This unique anthology presents the largest collection of these tales ever assembled. Featuring nearly four hundred stories in authoritative and highly readable translations, this is the first book to offer a representative selection of the entire range of traditional classical storytelling.Set mostly in the world of humans, not gods, these stories focus on figures such as lovers, tricksters, philosophers, merchants, rulers, athletes, artists, and soldiers. The narratives range from the well-known—for example, Cupid and Psyche, Diogenes and his lantern, and the tortoise and the hare—to lesser-known tales that deserve wider attention. Entertaining and fascinating, they offer a unique window into the fantasies, anxieties, humor, and passions of the people who told them.Complete with beautiful illustrations by Glynnis Fawkes, a comprehensive introduction, notes, and more, this one-of-a-kind anthology will delight general readers as well as students of classics, fairy tales, and folklore.</t>
  </si>
  <si>
    <t>A dizzying, dreamy compendium of ancient stories. . . . Enchanting. . . . The collection aspires to be both a bedside tome that appeals to millennial attention spans and a hunger for cultural canapés elevated to an art form by Schott's Miscellanies, and at the same time a serious contribution to scholarship on ancient narrative. But somehow the stories themselves–in their sheer, buzzing mass–take on a life of their own and spill over this carefully crafted frame. After a period of full immersion, we begin to hear the voices of the tipsy philosopher, the deadpan Spartan, the bored Roman soldier, the misanthrope, the adulterous wife, and to imagine the ancient laughter echoing through these tales as they were read, heard and replayed.  The thrill is anything but anodyne.---Victoria Rimell, Times Literary SupplementThis is a remarkable book, whose enormous range takes us deep into the world of oral storytelling enjoyed by the Greeks and Romans. It is wonderful to have this treasure house of good stories from classical antiquity available in English in a form that will satisfy the scholar as well as the lover of a tale well told.---Joseph Russo, Journal of Folklore Research This is an extraordinary collection of tales that are remarkable for their diversity and how contemporary they seem. Indeed, these ancient Greek and Roman stories, ably translated by William Hansen, forged most of the modern European genres such as the fable, legend, novella, fairy tale, anecdote, joke, and children's story. Hansen's work is an invaluable source not only for scholars but also for readers of contemporary fantasy and fairy tales. —Jack Zipes, translator and editor of The Original Folk and Fairy Tales of the Brothers GrimmWilliam Hansen . . . has extracted from a lifetime of reading seemingly all of ancient literature's most wonderful anecdotes, eerie stories, Aesopian fables, trickster tales and philosophical parables. The resul</t>
  </si>
  <si>
    <t>William Hansen, professor emeritus of classical studies and folklore at Indiana University, Bloomington, is one of the world's leading authorities on classical folklore. His books include Classical Mythology: A Guide to the Mythical World of the Greeks and Romans, Ariadne's Thread: A Guide to International Tales Found in Classical Literature, and Anthology of Ancient Greek Popular Literature. He lives in Bloomington.</t>
  </si>
  <si>
    <t>Monsters and Monstrosity</t>
  </si>
  <si>
    <t>From the Canon to the Anti-Canon: Literary and Juridical Subversions</t>
  </si>
  <si>
    <t>Carpi, Daniela</t>
  </si>
  <si>
    <t>Law &amp; Literature</t>
  </si>
  <si>
    <t>16</t>
  </si>
  <si>
    <t>Law</t>
  </si>
  <si>
    <t xml:space="preserve"> LAW000000 LAW / General; Literary Collections; LCO000000 LITERARY COLLECTIONS / General; Literary Criticism; LIT000000 LITERARY CRITICISM / General; LIT012000 LITERARY CRITICISM / Reference</t>
  </si>
  <si>
    <t>Every culture knows the phenomenon of monsters, terrifying creatures that represent complete alterity and challenge every basic notion of self and identity within a cultural paradigm. In Latin and Greek culture, the monster was created as a marvel, appearing as something which, like transgression itself, did not belong to the assumed natural order of things. Therefore, it could only be created by a divinity responsible for its creation, composition, goals and stability, but it was triggered by some in- or non-human action performed by humans. The identification of something as monstrous denotes its place outside and beyond social norms and values. The monster-evoking transgression is most often indistinguishable from reactions to the experience of otherness, merging the limits of humanity with the limits of a given culture. The topic entails a large intersection among the cultural domains of law, literature, philosophy, anthropology, and technology. Monstrosity has indeed become a necessary condition of our existence in the 21st century: it serves as a representation of change itself. In the process of analysis there are three theoretical approaches: psychoanalytical, representational, ontological. The volume therefore aims at examining the concept of monstrosity from three main perspectives: technophobic, xenophobic, superdiversity. Today’s globalized world is shaped in the unprecedented phenomenon of international migration. The resistance to this phenomenon causes the demonization of the Other, seen as the antagonist and the monster. The monster becomes therefore the ethnic Other, the alien. To reach this new perspective on monstrosity we must start by examining the many facets of monstrosity, also diachronically: from the philological origin of the term to the Roman and classical viewpoint, from the Renaissance medical perspective to the religious background, from the new filmic exploitations in the 20th and 21st centuries to the very recent ethnological and</t>
  </si>
  <si>
    <t>Daniela Carpi, University of Verona, Verona, Italy.</t>
  </si>
  <si>
    <t>The One vs. the Many</t>
  </si>
  <si>
    <t>Minor Characters and the Space of the Protagonist in the Novel</t>
  </si>
  <si>
    <t>Woloch, Alex</t>
  </si>
  <si>
    <t>Does a novel focus on one life or many? Alex Woloch uses this simple question to develop a powerful new theory of the realist novel, based on how narratives distribute limited attention among a crowded field of characters. His argument has important implications for both literary studies and narrative theory. Characterization has long been a troubled and neglected problem within literary theory. Through close readings of such novels as Pride and Prejudice, Great Expectations, and Le Père Goriot, Woloch demonstrates that the representation of any character takes place within a shifting field of narrative attention and obscurity. Each individual--whether the central figure or a radically subordinated one--emerges as a character only through his or her distinct and contingent space within the narrative as a whole. The  character-space,  as Woloch defines it, marks the dramatic interaction between an implied person and his or her delimited position within a narrative structure. The organization of, and clashes between, many character-spaces within a single narrative totality is essential to the novel's very achievement and concerns, striking at issues central to narrative poetics, the aesthetics of realism, and the dynamics of literary representation. Woloch's discussion of character-space allows for a different history of the novel and a new definition of characterization itself. By making the implied person indispensable to our understanding of literary form, this book offers a forward-looking avenue for contemporary narrative theory.</t>
  </si>
  <si>
    <t xml:space="preserve"> Of all the books on character in fiction, so strongly does this one impress you as being the one, that you find yourself embarrassed by a desire to write, under your own name, something 'just like it.' But because, even if you could appropriate its author's unique energy of idea and expression, your pride keeps you from becoming his clone, you renounce imitation for a less sincere form of flattery. You admire, judge, contest the book borrow its argument, take it elsewhere, pretend you knew it all along. In short, against this transfiguration of minor fictional characters into major critical work, you consent to be one of 'the many.' —D. A. Miller, University of California, BerkeleyCharacter is an unfashionable subject within the current doxa of literary studies, and one of the many strengths of Alex Woloch's study is his unabashed facing of the problem head-on. . . . This book insists on questions that have been skirted or marginalized, but cannot be made to go away.---Rachel Malik, New Left Review The One Vs. The Many is a work of epic clarity and conviction. Woloch has articulated with steady command what will no doubt be recognized as our most far-reaching account of fictional characterization. His new terrain is carved out with no undue fanfare or polemic, just a fresh investigative spirit. The result is not only revisionary but revitalizing: a theory likely to enter into the very idiom of critical discourse. —Garrett Stewart, University of Iowa[The One vs. the Many explains] how the conflict between a character's full personhood and its narrative function is the key cultural reason for characterization and, more specifically, a main source of the realist novel's social significance. In doing so, the book ends a century's critical infighting with a visionary appreciation of the meaning of fictional people.---Jesse Matz, Modern Language Quarterly This masterful study of characterization</t>
  </si>
  <si>
    <t>Alex Woloch is Assistant Professor of English at Stanford University and is coeditor of Whose Freud?: The Place of Psychoanalysis in Contemporary Culture.</t>
  </si>
  <si>
    <t>After the Black Death</t>
  </si>
  <si>
    <t>Plague and Commemoration Among Iberian Jews</t>
  </si>
  <si>
    <t>Einbinder, Susan L.</t>
  </si>
  <si>
    <t>The Black Death of 1348-50 devastated Europe. With mortality estimates ranging from thirty to sixty percent of the population, it was arguably the most significant event of the fourteenth century. Nonetheless, its force varied across the continent, and so did the ways people responded to it. Surprisingly, there is little Jewish writing extant that directly addresses the impact of the plague, or even of the violence that sometimes accompanied it. This absence is particularly notable for Provence and the Iberian Peninsula, despite rich sources on Jewish life throughout the century.In After the Black Death, Susan L. Einbinder uncovers Jewish responses to plague and violence in fourteenth-century Provence and Iberia. Einbinder's original research reveals a wide, heterogeneous series of Jewish literary responses to the plague, including Sephardic liturgical poetry a medical tractate written by the Jewish physician Abraham Caslari epitaphs inscribed on the tombstones of twenty-eight Jewish plague victims once buried in Toledo and a heretofore unstudied liturgical lament written by Moses Nathan, a survivor of an anti-Jewish massacre that occurred in T&amp;agraverrega, Catalonia, in 1348.Through elegant translations and masterful readings, After the Black Death exposes the great diversity in Jewish experiences of the plague, shaped as they were by convention, geography, epidemiology, and politics. Most critically, Einbinder traces the continuity of faith, language, and meaning through the years of the plague and its aftermath. Both before and after the Black Death, Jewish texts that deal with tragedy privilege the communal over the personal and affirm resilience over victimhood. Combined with archival and archaeological testimony, these texts ask us to think deeply about the men and women, sometimes perpetrators as well as victims, who confronted the Black Death. As devastating as the Black Death was, it did not shatter the modes of expression</t>
  </si>
  <si>
    <t>IntroductionChapter 1. Before the Plague: Anti-Jewish Violence and the PastoureauxChapter 2. Emanuel ben Joseph: Trauma and the Commemorative LamentChapter 3. Abraham Caslari: A Jewish Physician on the PlagueChapter 4. Stones of Memory: The Toledo EpitaphsChapter 5. Bones and Poems: Perpetrators and VictimsAppendix. The Toledo Plague Epitaphs: TranslationsNotesBibliographyIndexAcknowledgments</t>
  </si>
  <si>
    <t xml:space="preserve"> [A] beautifully crafted study of responses to the experience of fourteenth-century violence, in general, and the Black Death . . . [A]n ambitious, compelling, and long overdue study. After the Black Death,/i&gt; will expose students and researchers alike to a much-needed perspective on the phenomenon of plague (and the violence against Jews that it often occasioned) and its short and long-term repercussions for Iberia Jewish communities. &amp;mdashSehepunkte</t>
  </si>
  <si>
    <t>Susan L. Einbinder is Professor of Hebrew and Judaic Studies and Comparative Literature at the University of Connecticut. She is author of No Place of Rest: Jewish Literature, Expulsion, and the Memory of Medieval France, also available from the University of Pennsylvania Press.</t>
  </si>
  <si>
    <t>Season of Youth</t>
  </si>
  <si>
    <t>The Bildungsroman from Dickens to Golding</t>
  </si>
  <si>
    <t>Buckley, Jerome Hamilton</t>
  </si>
  <si>
    <t>Lectures on Dostoevsky</t>
  </si>
  <si>
    <t>Frank, Marguerite / Brodskaya, Marina</t>
  </si>
  <si>
    <t xml:space="preserve"> BIO007000 BIOGRAPHY &amp; AUTOBIOGRAPHY / Literary; LIT004240 LITERARY CRITICISM / Russian &amp; Former Soviet Union; LIT020000 LITERARY CRITICISM / Comparative Literature</t>
  </si>
  <si>
    <t>From the author of the definitive biography of Fyodor Dostoevsky, never-before-published lectures that provide an accessible introduction to the Russian writer's major worksJoseph Frank (1918–2013) was perhaps the most important Dostoevsky biographer, scholar, and critic of his time. His never-before-published Stanford lectures on the Russian novelist's major works provide an unparalleled and accessible introduction to some of literature's greatest masterpieces. Presented here for the first time, these illuminating lectures begin with an introduction to Dostoevsky's life and literary influences and go on to explore the breadth of his career—from Poor Folk, The Double, and The House of the Dead to Notes from Underground, Crime and Punishment, The Idiot, and The Brothers Karamazov. Written in a conversational style that combines literary analysis and cultural history, Lectures on Dostoevsky places the novels and their key characters and scenes in a rich context. Bringing Joseph Frank’s unmatched knowledge and understanding of Dostoevsky's life and writings to a new generation of readers, this remarkable book will appeal to anyone seeking to understand Dostoevsky and his times.The book also includes Frank's favorite review of his Dostoevsky biography,  Joseph Frank's Dostoevsky  by David Foster Wallace, originally published in the Village Voice.</t>
  </si>
  <si>
    <t xml:space="preserve"> Lucid and closely argued, Joseph Frank’s lectures, with their erudite exposition of the intellectual and cultural background to Dostoevsky’s great novels, are a masterclass in literary interpretation. A timely reminder of Frank’s unparalleled contribution to Dostoevsky studies, and an excellent companion to his seminal biography, these lectures are essential reading for all Dostoevsky scholars and students. —Sarah Young, University College London Remarkably informative and clear, this book presents the results of Joseph Frank's decades-long research on Dostoevsky's writings in a condensed and accessible form. Even complex philosophical issues are addressed in a manner that is lucid but not oversimplified. —Barry Scherr, Dartmouth College  Joseph Frank’s five-volume critical biography of Dostoevsky is the best such study in any language. The present book, Lectures on Dostoevsky, captures for those who did not know Frank, the teacher and interlocutor: immensely learned, passionate about literature, witty when appropriate, unfailingly direct, and unpretentious. With incisive critical comments, elegant analyses, and deft contextualizations, this work provides not only a superb introduction to Dostoevsky’s genius, but also a distillation of what made Frank one of his century’s most accomplished scholar-critics. —William Mills Todd III, Harvard University These posthumously published Lectures on Dostoevsky are a new distillation of Joseph Frank's lifetime of work devoted to the Russian writer, and in a new form. The lectures are almost informal talks, in which we hear the living voice and passionate involvement of the man as he speaks both about and with Dostoevsky. —Richard Pevear, prize-winning translator, with Larissa Volokhonsky, of Crime and Punishment</t>
  </si>
  <si>
    <t>Joseph Frank was professor emeritus of Slavic and comparative literature at Stanford and Princeton. The five volumes of his Dostoevsky biography won a National Book Critics Circle Award, a Los Angeles Times Book Prize, two James Russell Lowell Prizes, and two Christian Gauss Awards, and have been translated into numerous languages. Marguerite Frank, a published mathematician who holds a PhD from Harvard, was married to Joseph Frank from 1953 until his death. Marina Brodskaya is a professional interpreter and translator who met Joseph Frank and audited his Dostoevsky course while teaching at Stanford. Robin Feuer Miller is the Edytha Macy Gross Professor of Humanities and professor of Russian and comparative literature at Brandeis University.</t>
  </si>
  <si>
    <t>How Literatures Begin</t>
  </si>
  <si>
    <t>A Global History</t>
  </si>
  <si>
    <t>Feeney, Denis / Lande, Joel B.</t>
  </si>
  <si>
    <t xml:space="preserve"> LIT006000 LITERARY CRITICISM / Semiotics &amp; Theory; LIT020000 LITERARY CRITICISM / Comparative Literature; LIT025010 LITERARY CRITICISM / Subjects &amp; Themes / Historical Events </t>
  </si>
  <si>
    <t>A comparative history of the practices, technologies, institutions, and people that created distinct literary traditions around the world, from ancient to modern timesLiterature is such a familiar and widespread form of imaginative expression today that its existence can seem inevitable. But in fact very few languages ever developed the full-fledged literary cultures we take for granted. Challenging basic assumptions about literatures by uncovering both the distinct and common factors that led to their improbable invention, How Literatures Begin is a global, comparative history of literary origins that spans the ancient and modern world and stretches from Asia and Europe to Africa and the Americas.The book brings together a group of leading literary historians to examine the practices, technologies, institutions, and individuals that created seventeen literary traditions: Chinese, Japanese, Korean, Indian, Greek, Roman, Hebrew, Syriac, Arabic, English, German, Russian, Latin American, African, African American, and World Literature. In these accessible accounts, which are framed by general and section introductions and a conclusion by the editors, literatures emerge as complex weaves of phenomena, unique and deeply rooted in particular times and places but also displaying surprising similarities. Again and again, new literatures arise out of old, come into being through interactions across national and linguistic borders, take inspiration from translation and cultural cross-fertilization, and provide new ways for groups to imagine themselves in relation to their moment in history.Renewing our sense of wonder for the unlikely and strange thing we call literature, How Literatures Begin offers fresh opportunities for comparison between the individual traditions that make up the rich mosaic of the world’s literatures.The book is organized in four sections, with seventeen literatures covered by individual contributo</t>
  </si>
  <si>
    <t>“This fascinating collection addresses the question of the differing ways in which a literary tradition can begin and, equally, can survive and flourish. In a series of clear and accessible essays, the distinguished contributors present a range of intriguing case studies into the cultural, political, and institutional factors that may give rise to a significant literary tradition.”—David Damrosch, Harvard University</t>
  </si>
  <si>
    <t>Joel B. Lande is assistant professor of German at Princeton University and the author of Persistence of Folly: On the Origins of German Dramatic Literature. Denis Feeney is the Giger Professor of Latin at Princeton University. His books include Beyond Greek: The Beginnings of Latin Literature.</t>
  </si>
  <si>
    <t>Cultural Ways of Worldmaking</t>
  </si>
  <si>
    <t>Media and Narratives</t>
  </si>
  <si>
    <t>Nünning, Vera / Nünning, Ansgar / Neumann, Birgit</t>
  </si>
  <si>
    <t>Concepts for the Study of Culture (CSC)</t>
  </si>
  <si>
    <t xml:space="preserve"> LAN000000 LANGUAGE ARTS &amp; DISCIPLINES / General; LIT000000 LITERARY CRITICISM / General</t>
  </si>
  <si>
    <t>Taking as its point of departure Nelson Goodman`s theory of symbol systems as delineated in his seminal book  Ways of Worldmaking , this volume gauges the possibilities and perspectives offered by the worldmaking approach as a model for the study of culture. The volume serves to demonstrate how specific media and narratives affect the worlds that are created, and shows how these worlds are established as socially relevant.</t>
  </si>
  <si>
    <t>Vera Nünning, Heidelberg University Ansgar Nünning and Birgit Neumann, Justus Liebig University Giessen.</t>
  </si>
  <si>
    <t>Intermediality and Storytelling</t>
  </si>
  <si>
    <t>Grishakova, Marina / Ryan, Marie-Laure</t>
  </si>
  <si>
    <t>24</t>
  </si>
  <si>
    <t xml:space="preserve"> LIT000000 LITERARY CRITICISM / General; LIT003000 LITERARY CRITICISM / Feminist; LIT004160 LITERARY CRITICISM / LGBT; LIT004290 LITERARY CRITICISM / Women Authors</t>
  </si>
  <si>
    <t>The ´narrative turn` in the humanities, which expanded the study of narrative to various disciplines, has found a correlate in the ´medial turn` in narratology. Long restricted to language-based literary fiction, narratology has found new life in the recognition that storytelling can take place in a variety of media, and often combines signs belonging to different semiotic categories: visual, auditory, linguistic and perhaps even tactile. The essays gathered in this volume apply the newly gained awareness of the expressive power of media to particular texts, demonstrating the productivity of a medium-aware analysis. Through the examination of a wide variety of different media, ranging from widely studied, such as literature and film, to new, neglected, or non-standard ones, such as graphic novels, photography, television, musicals, computer games and advertising, they address some of the most fundamental questions raised by the medial turn in narratology: how can narrative meaning be created in media other than language how do different types of signs collaborate witheach other in so-called ´multi-modal works`, and what new forms of narrativity are made possible by the emergence of digital media.</t>
  </si>
  <si>
    <t>Marina Grishakova, University of Tartu, Estonia Marie-Laure Ryan, University of Colorado, Boulder, USA.</t>
  </si>
  <si>
    <t>Sensory Reflections</t>
  </si>
  <si>
    <t>Traces of Experience in Medieval Artifacts</t>
  </si>
  <si>
    <t>Griffiths, Fiona / Starkey, Kathryn</t>
  </si>
  <si>
    <t>Sense, Matter, and Medium</t>
  </si>
  <si>
    <t>Mediality, Intermediality</t>
  </si>
  <si>
    <t>This volume draws on scholarship at the intersection of two vibrant fields: medieval material culture and medieval sensory experience. Plumbing medieval material sources for traces of sensory experience, the essays in this volume focus above all on ephemeral and physical experiences that are rarely fully described in texts.</t>
  </si>
  <si>
    <t xml:space="preserve"> Griffiths and Starkey's collection explores the ways in which nine different sorts of objects were--or, at least, might have been--experienced in the Middle Ages. […] All [chapters] offer new ways to think about material things. […T]his is a book worth savoring in all one's senses.   Barbara Rosenwein, The Medieval Review</t>
  </si>
  <si>
    <t>Fiona Griffiths, Stanford University, California, USA Kathryn Starkey, Stanford University, California, USA.</t>
  </si>
  <si>
    <t>Schmid, Wolf</t>
  </si>
  <si>
    <t>240</t>
  </si>
  <si>
    <t>This book is a standard work for modern narrative theory. It provides a terminological and theoretical system of reference for future research. The author explains and discusses in detail problems of communication structure and entities of a narrative work, point of view, the relationship between narrator`s text and character`s text, narrativity and eventfulness, and narrative transformations of happenings. The book outlines a theory of narration and analyses central narratological categories such as fiction, mimesis, author, reader, narrator etc. A detailed bibliography and glossary of narratological terms make this book a compendium of narrative theory which is of relevance for scholars and students of all literary disciplines.</t>
  </si>
  <si>
    <t>Wolf Schmid, University of Hamburg, Germany.</t>
  </si>
  <si>
    <t>Transatlantic Literary Studies</t>
  </si>
  <si>
    <t>Manning, Susan / Taylor, Andrew</t>
  </si>
  <si>
    <t>The first volume of critical texts to define the field of Transatlantic Literary StudiesThis Reader provides 42 exemplary readings that map the theoretical and literary aspects of this growing cross-disciplinary subject area.In a substantial Introduction to the volume, leading experts Susan Manning and Andrew Taylor suggest ways in which the transatlantic model can be most effectively used within literary studies. The readings that follow are organised around key ideas - the nation and cosmopolitanism, theories and practice of comparative literature, postcolonialism/imperialism, translation, style and genre, and travel - and provide accessible, annotated examples that demonstrate the different possibilities of comparative analysis.  The book represents and promotes an understanding of British, European and American literary culture within a broader framework of transatlantic activity.Key FeaturesDefines the field of Transatlantic Literary Studies as taught in English and American Studies departments.Includes important readings from key critics including J. Hillis Miller, Paul Giles, Edward Said and Paul Gilroy.Provides a full Introduction and section headnotes that contextualise the field.Presents material that explores transatlantic encounters from the early modern period to the present day.</t>
  </si>
  <si>
    <t>Being Property Once Myself</t>
  </si>
  <si>
    <t>Blackness and the End of Man</t>
  </si>
  <si>
    <t>Bennett, Joshua</t>
  </si>
  <si>
    <t xml:space="preserve"> LIT004020 LITERARY CRITICISM / American / General; LIT004040 LITERARY CRITICISM / American / African-American; LIT025020 LITERARY CRITICISM / Subjects &amp; Themes / Nature ; SOC001000 SOCIAL SCIENCE / Ethnic Studies / African American Studies; SOC054000 SOCIAL SCIENCE / Slavery</t>
  </si>
  <si>
    <t>Throughout US history, black people have been configured as sociolegal nonpersons. Joshua Bennett explores the place of animality in works by Richard Wright, Toni Morrison, Jesmyn Ward, and other black writers, delving into the literary imagination and ethical concerns that emerge from being viewed as a subgenre of the human.</t>
  </si>
  <si>
    <t>CoverTitle PageCopyrightDedicationContentsIntroduction: Horse1. Rat2. Cock3. Mule4. Dog5. SharkNotesAcknowledgmentsIndex</t>
  </si>
  <si>
    <t>This trenchant work of literary criticism examines the complex ways 20th- and 21st-century African American authors have written about animals. In Bennett’s analysis, Richard Wright, Toni Morrison, Jesmyn Ward, and others subvert the racist comparisons that have ‘been used against them as a tool of derision and denigration.’…An intense and illuminating reevaluation of black literature and Western thought.-- Ron Charles Washington PostA gripping work…Bennett’s lyrical lilt in his sharp analyses makes for a thorough yet accessible read…Adds to a growing body of critical work that tackles social issues in relation to the realm of ‘nature,’ pushing back simultaneously against the whiteness of both literary studies and ecocriticism.-- Lydia Ayame Hiraide LSE Review of BooksA tremendously illuminating study of how black writers wrestle with black precarity. Bennett’s refreshing and field-defining approach shows how both classic and contemporary African American authors undo long-held assumptions of the animal–human divide.-- Salamishah Tillet, author of Sites of Slavery: Citizenship and Racial Democracy in the Post–Civil Rights ImaginationBennett writes so beautifully that it hurts. Imagine a world of animals—rats, cocks, mules, and dogs—that prompt renewed ways of seeing, thinking, and living beyond cages or chains. These absorbing, deeply moving pages bring to life a newly reclaimed ethics, and black feeling beyond the claims of property or propriety.-- Colin Dayan, author of With Dogs at the Edge of Life and The Law Is a White DogBeing Property Once Myself is destined to be an event. Exhilarating and original, it is as much a work of literary history as it is of literary theory, as much a poetic invocation as it is critical intervention, and as much about animals as it is about people, elegantly uniting the many singularities that constitute, collectively, black</t>
  </si>
  <si>
    <t>Kafka</t>
  </si>
  <si>
    <t>The Early Years</t>
  </si>
  <si>
    <t>Stach, Reiner</t>
  </si>
  <si>
    <t xml:space="preserve"> BIO007000 BIOGRAPHY &amp; AUTOBIOGRAPHY / Literary; LIT000000 LITERARY CRITICISM / General; LIT004110 LITERARY CRITICISM / European / Eastern (see also Russian &amp; Former Soviet Union)</t>
  </si>
  <si>
    <t>How did Kafka become Kafka? This eagerly anticipated third and final volume of Reiner Stach's definitive biography of the writer answers that question with more facts and insight than ever before, describing the complex personal, political, and cultural circumstances that shaped the young Franz Kafka (1883–1924). It tells the story of the years from his birth in Prague to the beginning of his professional and literary career in 1910, taking the reader up to just before the breakthrough that resulted in his first masterpieces, including  The Metamorphosis.  Brimming with vivid and often startling details, Stach’s narrative invites readers deep inside this neglected period of Kafka’s life. The book’s richly atmospheric portrait of his German Jewish merchant family and his education, psychological development, and sexual maturation draws on numerous sources, some still unpublished, including family letters, schoolmates’ memoirs, and early diaries of his close friend Max Brod.The biography also provides a colorful panorama of Kafka’s wider world, especially the convoluted politics and culture of Prague. Before World War I, Kafka lived in a society at the threshold of modernity but torn by conflict, and Stach provides poignant details of how the adolescent Kafka witnessed violent outbreaks of anti-Semitism and nationalism. The reader also learns how he developed a passionate interest in new technologies, particularly movies and airplanes, and why another interest—his predilection for the back-to-nature movement—stemmed from his “nervous” surroundings rather than personal eccentricity.The crowning volume to a masterly biography, this is an unmatched account of how a boy who grew up in an old Central European monarchy became a writer who helped create modern literature.</t>
  </si>
  <si>
    <t xml:space="preserve"> Praise for the previous volumes:  Magnificent.  ---John Carey, Sunday Times If you are a Kafka fan (or just a fan of great literary biographies), the translation of Reiner Stach's enormous, three-part biography is something not to miss. Now that it has been translated into English by Shelley Frisch, the book offered English-language readers unparalleled insight into Kafka’s life, his world, his colleagues, his lovers, his family, and of course his writing. As a longtime Kafka devotee, I found this biography exceptional, not just a great book about Kafka but simply a great book to read. ---Scott Esposito, Conversational Reading Praise for the previous volumes:  [This] will surely be the definitive biography of one of the 20th century's most mysterious artists. Stach's declared aim is to find out what it felt like to be Kafka, and he succeeds.  ---John Banville, Irish Times Praise for the previous volumes:  Stach aims to tell us all that can be known about [Kafka], avoiding the fancies and extrapolations of earlier biographers. The result is an enthralling synthesis, one that reads beautifully…. I can't say enough about the liveliness and richness of Stach's book…. Every page of this book feels excited, dynamic, utterly alive.  ---Michael Dirda, Washington Post Book WorldAdvance praise for Kafka: The Early Years:  Kafka: The Early Years completes a masterful trilogy. One feature puts it at light-years' distance of superiority to anything previously written about Kafka's early years: Stach had unique access to Max Brod's notebooks, part of a celebrated cache of documents bearing on his friendship with Kafka. Far more fully than any other Kafka biographer, Stach gives us what Hegel calls ‘the concrete vitality of the full individual.'  —Stanley Corngold, author of Lambent Traces: Franz Kafka Reiner Stach's monumental three-volume Kafka . . . looks set to be the definitive</t>
  </si>
  <si>
    <t>Reiner Stach worked extensively on the definitive edition of Kafka's collected works before embarking on his three-volume biography of the writer. The other volumes are Kafka: The Decisive Years and Kafka: The Years of Insight (both Princeton). Shelley Frisch's translations of those volumes were awarded the Modern Language Association's Aldo and Jeanne Scaglione Prize and the Helen and Kurt Wolff Translator's Prize. Her many other translations from the German include Karin Wieland's Dietrich &amp;amp Riefenstahl, a finalist for the 2016 National Book Critics Circle Award.</t>
  </si>
  <si>
    <t>The Order of Forms</t>
  </si>
  <si>
    <t>Realism, Formalism, and Social Space</t>
  </si>
  <si>
    <t>Kornbluh, Anna</t>
  </si>
  <si>
    <t>In literary studies today, debates about the purpose of literary criticism and about the place of formalism within it continue to simmer across periods and approaches. Anna Kornbluh contributes to—and substantially shifts—that conversation in The Order of Forms by offering an exciting new category, political formalism, which she articulates through the co-emergence of aesthetic and mathematical formalisms in the nineteenth century. Within this framework, criticism can be understood as more affirmative and constructive, articulating commitments to aesthetic expression and social collectivity.Kornbluh offers a powerful argument that political formalism, by valuing forms of sociability like the city and the state in and of themselves, provides a better understanding of literary form and its political possibilities than approaches that view form as a constraint. To make this argument, she takes up the case of literary realism, showing how novels by Dickens, Brontë, Hardy, and Carroll engage mathematical formalism as part of their political imagining. Realism, she shows, is best understood as an exercise in social modeling—more like formalist mathematics than social documentation. By modeling society, the realist novel focuses on what it considers the most elementary features of social relations and generates unique political insights. Proposing both this new theory of realism and the idea of political formalism, this inspired, eye-opening book will have far-reaching implications in literary studies.</t>
  </si>
  <si>
    <t>List of FiguresAcknowledgmentsIntroduction: The Order of Forms: Mathematic, Aesthetic, and Political Formalisms1. The Realist Blueprint: For a Formalist Theory of Literary Realism2. The Set Theory of Wuthering Heights: Realism, Antagonism, and the Infinities of Social Space3. The Limits of Bleak House4. Symbolic Logic on the Social Plane of Alice’s Adventures in Wonderland5. Obscure Forms: The Social Geometry of Jude the Obscure6. States of Psychoanalysis: Formalization and the Space of the PoliticalConclusion: Sustaining FormsNotesBibliographyIndex</t>
  </si>
  <si>
    <t>“The Order of Forms offers a probing, ambitious, and innovative argument with far-reaching implications across fields. Kornbluh turns away from dominant particularist and historicist methods in literary and cultural studies and gives shape to a stimulating new set of strategies for thinking the political in the humanities and beyond. That she is capable of bringing together psychoanalysis, Marxism, literary formalism, and mathematics makes this a virtuoso work of theory.”— Caroline Levine, Cornell University“The Order of Forms is one of the most exciting books I’ve read in several decades. Staging the convergence of discourses that, however historically contemporaneous, have never been rigorously linked together, Kornbluh generates a series of provocative and convincing arguments about literature, criticism, and the agency of form. Her approach makes her a theoretical singularity.”— Sianne Ngai, University of Chicago</t>
  </si>
  <si>
    <t>Anna Kornbluh is associate professor of English at the University of Illinois at Chicago. She is the author of Realizing Capital: Financial and Psychic Economies in Victorian Realist Form and Marxist Film Theory and  Fight Club .</t>
  </si>
  <si>
    <t>Medieval Boundaries</t>
  </si>
  <si>
    <t>Rethinking Difference in Old French Literature</t>
  </si>
  <si>
    <t>Kinoshita, Sharon</t>
  </si>
  <si>
    <t>In Medieval Boundaries, Sharon Kinoshita examines the role of cross-cultural contact in twelfth- and early thirteenth-century French literature. Starting from the observation that many of the earliest and best-known works of the French literary tradition are set on or beyond the borders of the French-speaking world, she reads the Chanson de Roland, the lais of Marie de France, and a variety of other texts in an expanded geographical frame that includes the Iberian peninsula, the Welsh marches, and the eastern Mediterranean. In Kinoshita's reconceptualization of the geographical and cultural boundaries of the medieval West, such places become significant not only as sites of conflict but also as spaces of intense political, economic, and cultural negotiation.An important contribution to the emerging field of medieval postcolonialism, Kinoshita's work explores the limitations of reading the literature of the French Middle Ages as an inevitable link in the historical construction of modern discourses of Orientalism, colonialism, race, and Christian-Muslim conflict. Rather, drawing on recent historical and art historical scholarship, Kinoshita uncovers a vernacular culture at odds with official discourses of crusade and conquest. Situating each work in its specific context, she brings to light the lived experiences of the knights and nobles for whom this literature was first composed and&amp;mdashin a series of close readings informed by postcolonial and feminist theory&amp;mdashdemonstrates that literary representations of cultural encounters often provided the pretext for questioning the most basic categories of medieval identity.Awarded honorable mention for the 2007 Modern Language Association Aldo and Jeanne Scaglione Prize for French and Francophone Studies</t>
  </si>
  <si>
    <t>IntroductionPart I. Epic Revisions&amp;amp#91.  Pagans Are Wrong and Christians Are Right : From Parias to Crusade in the Chanson de Roland2. The Politics of Courtly Love: La Prise d'Orange and the Conversion of the Saracen QueenPart II. Romances of Assimilation3.  In the Beginning Was the Road : Floire et Blancheflor in the Medieval Mediterranean4. Colonial Possessions: Wales and the Anglo-Norman Imaginary in the Lais of Marie de FrancePart III. Crisis and Change in the Thirteenth Century5. Brave New Worlds: Robert de Clari's La Conqu&amp;ecircte de Constantinople6. The Romance of MiscegeNation: Negotiating Identities in La Fille du comte de Pontieu7. Uncivil Wars: Imagining Community in La Chanson de la Croisade AlbigeoiseConclusionNotesSelected BibliographyIndex</t>
  </si>
  <si>
    <t xml:space="preserve"> I highly recommend this timely study as one of the most innovative, cohesive, and ambitious I have read&amp;mdashone that is capable of reinvigorating medieval literary studies in the Romance languages at the undergraduate and graduate level and will be a de rigueur citation in any future bibliography of the period. &amp;mdashThe Medieval Review Kinoshita has produced a book of major importance. Her command of the Francophone Middle Ages should exert an important critical influence on the greater field of Middle English and should also be recognized as an important contribution to the prehistory of postcolonial studies. &amp;mdashDavid Wallace, University of Pennsylvania From beginning to end, Kinoshita drives home her innovative thesis: that the formation of French literary texts between 1150 and 1225 cannot adequately be understood without reference to various types of cross-cultural contact between French-speaking nobles and those perceived by them as cultural, religious, and linguistic 'others.' &amp;mdashE. Jane Burns, University of North Carolina</t>
  </si>
  <si>
    <t>Sharon Kinoshita is Professor of Literature at the University of California, Santa Cruz.</t>
  </si>
  <si>
    <t>Writing for an Endangered World</t>
  </si>
  <si>
    <t>Literature, Culture, and Environment in the U.S. and Beyond</t>
  </si>
  <si>
    <t>Buell, Lawrence</t>
  </si>
  <si>
    <t xml:space="preserve"> LIT004020 LITERARY CRITICISM / American / General; NAT046000 NATURE / Endangered Species</t>
  </si>
  <si>
    <t>The environmental imagination does not stop short at the edge of the woods. Nor should our understanding of it, as Lawrence Buell makes powerfully clear in his new book that aims to reshape the field of literature and environmental studies. Emphasizing the influence of the physical environment on individual and collective perception, his book thus provides the theoretical underpinnings for an ecocriticism now reaching full power, and does so in remarkably clear and concrete ways.  Writing for an Endangered World offers a conception of the physical environment--whether built or natural--as simultaneously found and constructed, and treats imaginative representations of it as acts of both discovery and invention. A number of the chapters develop this idea through parallel studies of figures identified with either  natural  or urban settings: John Muir and Jane Addams Aldo Leopold and William Faulkner Robinson Jeffers and Theodore Dreiser Wendell Berry and Gwendolyn Brooks. Focusing on nineteenth- and twentieth-century writers, but ranging freely across national borders, his book reimagines city and country as a single complex landscape.Reviews of this book: Author of the widely influential The Environmental Imagination, Buell is a major figure in contemporary ecocriticism. Here, in broadening the scope of his earlier book, Buell blurs the usual distinction between natural and built environments. Exploring how a variety of texts imagine urban, rural, ocean, and desert places, he convincingly argues that literary imagination is powerfully shaped by--and shapes--a single, complex environment that is both found and constructed...Buell's book is important: it points ecocriticism in profoundly new and welcome directions.--W. Conlogue, Choice</t>
  </si>
  <si>
    <t>ContentsIntroduction1. Toxic Discourse2. The Place of Place3. Flâneur’s Progress: Reinhabiting the City4. Discourses of Determinism5. Modernization and the Claims of the Natural World: Faulkner and Leopold6. Global Commons as Resource and as Icon: Imagining Oceans and Whales7. The Misery of Beasts and Humans: Nonanthropocentric Ethics versus Environmental Justice8. Watershed AestheticsNotesAcknowledgmentsIndex</t>
  </si>
  <si>
    <t>Author of the widely influential The Environmental Imagination, Buell is a major figure in contemporary ecocriticism. Here, in broadening the scope of his earlier book, Buell blurs the usual distinction between natural and built environments. Exploring how a variety of texts imagine urban, rural, ocean, and desert places, he convincingly argues that literary imagination is powerfully shaped by--and shapes--a single, complex environment that is both found and constructed...Buell's book is important: it points ecocriticism in profoundly new and welcome directions.-- W. Conlogue Choice</t>
  </si>
  <si>
    <t>Marxism and Form</t>
  </si>
  <si>
    <t>20th-Century Dialectical Theories of Literature</t>
  </si>
  <si>
    <t>Jameson, Fredric</t>
  </si>
  <si>
    <t xml:space="preserve"> LIT004130 LITERARY CRITICISM / European / General; LIT004240 LITERARY CRITICISM / Russian &amp; Former Soviet Union</t>
  </si>
  <si>
    <t>For more than thirty years, Fredric Jameson has been one of the most productive, wide-ranging, and distinctive literary theorists in the United States and the Anglophone world. Marxism and Form provided a pioneering account of the work of the major European Marxist theorists--T. W. Adorno, Walter Benjamin, Herbert Marcuse, Ernst Bloch, Georg Lukács, and Jean-Paul Sartre--work that was, at the time, largely neglected in the English-speaking world. Through penetrating readings of each theorist, Jameson developed a critical mode of engagement that has had tremendous in.uence. He provided a framework for analyzing the connection between art and the historical circumstances of its making--in particular, how cultural artifacts distort, repress, or transform their circumstances through the abstractions of aesthetic form. Jameson's presentation of the critical thought of this Hegelian Marxism provided a stark alternative to the Anglo-American tradition of empiricism and humanism. It would later provide a compelling alternative to poststructuralism and deconstruction as they became dominant methodologies in aesthetic criticism. One year after Marxism and Form, Princeton published Jameson's The Prison-House of Language (1972), which provided a thorough historical and philosophical description of formalism and structuralism. Both books remain central to Jameson's main intellectual legacy: describing and extending a tradition of Western Marxism in cultural theory and literary interpretation.</t>
  </si>
  <si>
    <t>Time Binds</t>
  </si>
  <si>
    <t>Queer Temporalities, Queer Histories</t>
  </si>
  <si>
    <t>Freeman, Elizabeth</t>
  </si>
  <si>
    <t>Lowe, Lisa / Halberstam, Judith</t>
  </si>
  <si>
    <t>Perverse Modernities: A Series Edited by Jack Halberstam and Lisa Lowe</t>
  </si>
  <si>
    <t xml:space="preserve"> LIT004160 LITERARY CRITICISM / LGBT; LIT006000 LITERARY CRITICISM / Semiotics &amp; Theory; SOC010000 SOCIAL SCIENCE / Feminism &amp; Feminist Theory</t>
  </si>
  <si>
    <t>Time Binds is a powerful argument that temporal andsexual dissonance are intertwined, and that the writing of history can be bothembodied and erotic. Challenging queer theory’s recent emphasis on loss and trauma,Elizabeth Freeman foregrounds bodily pleasure in the experience and representationof time as she interprets an eclectic archive of queer literature, film, video, andart. She examines work by visual artists who emerged in a commodified,“postfeminist,” and “postgay” world. Yet they do not fully accept the dissipation ofpolitical and critical power implied by the idea that various political and socialbattles have been won and are now consigned to the past. By privileging temporalgaps and narrative detours in their work, these artists suggest ways of putting thepast into meaningful, transformative relation with the present. Such “queerasynchronies” provide opportunities for rethinking historical consciousness inerotic terms, thereby countering the methods of traditional and Marxisthistoriography. Central to Freeman’s argument are the concepts of chrononormativity,the use of time to organize individual human bodies toward maximum productivitytemporal drag, the visceral pull of the past on the supposedly revolutionarypresent and erotohistoriography, the conscious use of the body as a channel for andmeans of understanding the past. Time Binds emphasizes thecritique of temporality and history as crucial to queer politics.</t>
  </si>
  <si>
    <t>Preface ixAcknowledgments xxvIntroduction:Queer and Not Now 11. Junk Inheritances, Bad Timing: FamilialArrhythmia in Three Working-Class Dyke Narratives 212. Deep Lez:Temporal Drag and the Specters of Feminism 593. Time Binds, or,Erotohistoriography 954. Turn the Beat Around: Sadomasochism,Temporality, History 137Coda 171Appendix:Distributors for Films and Videos 175Notes177Bibliography 193Index 209</t>
  </si>
  <si>
    <t>“Blazing and brilliant. Elizabeth Freeman forges claims withtexture, rigor, relevance, and grace, giving her masterful, original study a voiceof unusual tenderness and depth. Clearly, Freeman stands at the forefront of wherequeer theory needs to go: into the strangeness, the utter queerness, lying insidethe beats of time.”—Kathryn Bond Stockton, author of TheQueer Child, or Growing Sideways in the TwentiethCentury“TimeBinds is an elegant book bristling with intelligence and wit. Afascinating blend of the familiar and the new, it will have a major hand in openingup queer theory, to its own repressed, to its own dreams, to take itschances.”—Carolyn Dinshaw, author of Getting Medieval:Sexualities and Communities, Pre- andPostmodern-- GuyDavidson Australian Feminist Studies--Lizzy Shramko Lambda Book Report-- AmberJamilla Musser Reviews in CulturalTheory-- Gino Conti TextualPractice-- Craig JennexTOPIA</t>
  </si>
  <si>
    <t>Elizabeth Freeman is Associate Professor of English at theUniversity of California, Davis. She is the author of The Wedding Complex:Forms of Belonging in Modern American Culture, also published by DukeUniversity Press.</t>
  </si>
  <si>
    <t>Extraction Ecologies and the Literature of the Long Exhaustion</t>
  </si>
  <si>
    <t>Miller, Elizabeth Carolyn</t>
  </si>
  <si>
    <t xml:space="preserve"> HIS015060 HISTORY / Europe / Great Britain / Victorian Era (1837-1901); LIT024040 LITERARY CRITICISM / Modern / 19th Century ; LIT025000 LITERARY CRITICISM / Subjects &amp; Themes / General ; TEC026000 Technology &amp; Engineering / Mining</t>
  </si>
  <si>
    <t>How literature of the British imperial world contended with the social and environmental consequences of industrial miningThe 1830s to the 1930s saw the rise of large-scale industrial mining in the British imperial world. Elizabeth Carolyn Miller examines how literature of this era reckoned with a new vision of civilization where humans are dependent on finite, nonrenewable stores of earthly resources, and traces how the threatening horizon of resource exhaustion worked its way into narrative form.Britain was the first nation to transition to industry based on fossil fuels, which put its novelists and writers in the remarkable position of mediating the emergence of extraction-based life. Miller looks at works like Hard Times, The Mill on the Floss, and Sons and Lovers, showing how the provincial realist novel’s longstanding reliance on marriage and inheritance plots transforms against the backdrop of exhaustion to withhold the promise of reproductive futurity. She explores how adventure stories like Treasure Island and Heart of Darkness reorient fictional space toward the resource frontier. And she shows how utopian and fantasy works like “Sultana’s Dream,” The Time Machine, and The Hobbit offer imaginative ways of envisioning energy beyond extractivism.This illuminating book reveals how an era marked by violent mineral resource rushes gave rise to literary forms and genres that extend extractivism as a mode of environmental understanding.</t>
  </si>
  <si>
    <t>“Miller shows how keenly aware Victorians were of the manifold ways in which ordinary life was utterly dependent on a finite and dwindling stock of material resources. This lucid and persuasive book is essential for readers who want to understand how literary culture was shaped by the realities of a new world economy set on ecologically unsustainable foundations.”—Allen MacDuffie, author of Victorian Literature, Energy, and the Ecological Imagination“This is a magnificent book. Miller’s deft readings are substantial and illuminating, and the range of literary examples is fantastic. I will never look at adventure fiction or buried treasure the same way again.”—Jesse Oak Taylor, author of The Sky of Our Manufacture: The London Fog in British Fiction from Dickens to Woolf</t>
  </si>
  <si>
    <t>Elizabeth Carolyn Miller is professor of English at the University California, Davis. She is the author of Slow Print: Literary Radicalism and Late Victorian Print Culture and Framed: The New Woman Criminal in British Culture at the Fin de Siècle. Twitter @ecmille1</t>
  </si>
  <si>
    <t>The Lives of Animals</t>
  </si>
  <si>
    <t>The Lives of Animals [Princeton Classics]</t>
  </si>
  <si>
    <t>Coetzee, J. M.</t>
  </si>
  <si>
    <t>Gutmann, Amy</t>
  </si>
  <si>
    <t>The University Center for Human Values Series</t>
  </si>
  <si>
    <t>43</t>
  </si>
  <si>
    <t xml:space="preserve"> LIT000000 LITERARY CRITICISM / General; NAT001000 NATURE / Animals; PHI000000 PHILOSOPHY / General</t>
  </si>
  <si>
    <t>The idea of human cruelty to animals so consumes novelist Elizabeth Costello in her later years that she can no longer look another person in the eye: humans, especially meat-eating ones, seem to her to be conspirators in a crime of stupefying magnitude taking place on farms and in slaughterhouses, factories, and laboratories across the world. Costello's son, a physics professor, admires her literary achievements, but dreads his mother’s lecturing on animal rights at the college where he teaches. His colleagues resist her argument that human reason is overrated and that the inability to reason does not diminish the value of life his wife denounces his mother’s vegetarianism as a form of moral superiority. At the dinner that follows her first lecture, the guests confront Costello with a range of sympathetic and skeptical reactions to issues of animal rights, touching on broad philosophical, anthropological, and religious perspectives. Painfully for her son, Elizabeth Costello seems offensive and flaky, but—dare he admit it?—strangely on target. In this landmark book, Nobel Prize–winning writer J. M. Coetzee uses fiction to present a powerfully moving discussion of animal rights in all their complexity. He draws us into Elizabeth Costello’s own sense of mortality, her compassion for animals, and her alienation from humans, even from her own family. In his fable, presented as a Tanner Lecture sponsored by the University Center for Human Values at Princeton University, Coetzee immerses us in a drama reflecting the real-life situation at hand: a writer delivering a lecture on an emotionally charged issue at a prestigious university. Literature, philosophy, performance, and deep human conviction—Coetzee brings all these elements into play. As in the story of Elizabeth Costello, the Tanner Lecture is followed by responses treating the reader to a variety of perspectives, delivered by leading thinkers in different fields. Coet</t>
  </si>
  <si>
    <t>I found The Lives of Animals a genuinely troubling book. . . . I imagine that Coetzee feels the force of almost all the ideas and emotions that his characters express. He is working and living at the edge of our moral sensibilities about animals.---Ian Hacking, The New York Review of BooksCoetzee's dense, witty hybrid is very welcome . . . [he] brings a rich array of themes into play, including the differences between animals and humans, the nature of philosophy and poetry, the purpose of a university, the role of a reason and the emotions in moral deliberation.---Ben Rogers, Financial TimesThe audience of the 1997-98 Tanner Lectures at Princeton probably expected South African novelist Coetzee to deliver a pair of formal essays. . . . Instead, he gave his listeners fiction: a philosophical narrative about an imaginary feminist novelist . . . and the lectures she reads at the fictional Appleton College.There is a general message that resonates throughout this novella, and one that I found quite compelling. It is that we often assess our relationships with animals based on whether they have human-like mental status, like rationality or self-consciousness, and if they don't, then we feel justified in using them as objects . . . I found the book deeply disturbing . . . [It] offers a passionate and compelling look at one side of the debate.---Asif A. Ghazanfar, Nature NeuroscienceFluent, challenging lectures on the ethics that shape the human-animal relationship. . . . Coetzee takes no prisoners. . . . [An] ethical tinderbox.[A] beautifully constructed, troubling, provacative book which resonates in the mind and heart long after you've turned the last page.---Helen Kaye, The Jerusalem PostJ.M. Coetzee, Winner of the 2003 Nobel Prize in Literature Coetzee stirs our imaginations by confronting us with an articulate, intelligent, aging, and increasingly alienated novelist who cannot</t>
  </si>
  <si>
    <t>J. M. Coetzee is an internationally renowned novelist, essayist, and literary critic whose many books include The Childhood of Jesus and Age of Iron. He was awarded the Nobel Prize in literature in 2003.</t>
  </si>
  <si>
    <t>The Homeric Hymns</t>
  </si>
  <si>
    <t>A Translation, with Introduction and Notes</t>
  </si>
  <si>
    <t>Rayor, Diane J.</t>
  </si>
  <si>
    <t xml:space="preserve"> FIC010000 FICTION / Fairy Tales, Folk Tales, Legends &amp; Mythology; LCO003000 LITERARY COLLECTIONS / Ancient &amp; Classical; REL114000 RELIGION / Ancient</t>
  </si>
  <si>
    <t>The Homeric Hymns have survived for two and a half millennia because of their captivating stories, beautiful language, and religious significance. Well before the advent of writing in Greece, they were performed by traveling bards at religious events, competitions, banquets, and festivals. These thirty-four poems invoking and celebrating the gods of ancient Greece raise questions that humanity still struggles with—questions about our place among others and in the world.Known as  Homeric  because they were composed in the same meter, dialect, and style as Homer’s Iliad and Odyssey, these hymns were created to be sung aloud. In this superb translation by Diane J. Rayor, which deftly combines accuracy and poetry, the ancient music of the hymns comes alive for the modern reader. Here is the birth of Apollo, god of prophecy, healing, and music and founder of Delphi, the most famous oracular shrine in ancient Greece. Here is Zeus, inflicting upon Aphrodite her own mighty power to cause gods to mate with humans, and here is Demeter rescuing her daughter Persephone from the underworld and initiating the rites of the Eleusinian Mysteries.This updated edition incorporates twenty-eight new lines in the first Hymn to Dionysos, along with expanded notes, a new preface, and an enhanced bibliography. With her introduction and notes, Rayor places the hymns in their historical and aesthetic context, providing the information needed to read, interpret, and fully appreciate these literary windows on an ancient world. As introductions to the Greek gods, entrancing stories, exquisite poetry, and early literary records of key religious rituals and sites, the Homeric Hymns should be read by any student of mythology, classical literature, ancient religion, women in antiquity, or the Greek language.</t>
  </si>
  <si>
    <t>PrefaceAcknowledgementsMapIntroduction1. Dionysos2. Demeter3. Apollo4. Hermes5. Aphrodite6. Aphrodite7. Dionysos8. Ares9. Artemis10. Aphrodite11. Athena12. Hera13. Demeter14. Mother of the Gods15. Herakles16. Asklepios17. Dioskouroi18. Hermes19. Pan20. Hephaistos21. Apollo22. Poseidon23. Zeus24. Hestia25. The Muses, Apollo, and Zeus26. Dionysos27. Artemis28. Athena29. Hestia and Hermes30. Gaia31. Helios32. Selene33. Dioskouroi34. XenoiNotesSelect BibliographyGlossary</t>
  </si>
  <si>
    <t>RayorDiane J.: Diane J. Rayor is Professor of Classics at Grand Valley State University, Michigan, in the department she helped found. In 2011, she received the prestigious Glenn A. Niemeyer Outstanding Faculty Award for excellence in teaching, scholarship, and service. Her translations of ancient Greek poetry and drama include Euripides’  Medea  Sophocles’  Antigone  Sappho's Lyre: Archaic Lyric and Women Poets of Ancient Greece and, with Stanley Lombardo, Callimachus. She also edited, with William Batstone, Latin Lyric and Elegiac Poetry. </t>
  </si>
  <si>
    <t>A History of Ambiguity</t>
  </si>
  <si>
    <t>Ossa-Richardson, Anthony</t>
  </si>
  <si>
    <t xml:space="preserve"> LIT004120 LITERARY CRITICISM / European / English, Irish, Scottish, Welsh; PHI009000 PHILOSOPHY / History &amp; Surveys / General; PHI034000 PHILOSOPHY / Social; PHI036000 PHILOSOPHY / Hermeneutics; REL006400 RELIGION / Biblical Studies / Exegesis &amp; Hermeneutics</t>
  </si>
  <si>
    <t>Ever since it was first published in 1930, William Empson’s Seven Types of Ambiguity has been perceived as a milestone in literary criticism—far from being an impediment to communication, ambiguity now seemed an index of poetic richness and expressive power. Little, however, has been written on the broader trajectory of Western thought about ambiguity before Empson as a result, the nature of his innovation has been poorly understood.A History of Ambiguity remedies this omission. Starting with classical grammar and rhetoric, and moving on to moral theology, law, biblical exegesis, German philosophy, and literary criticism, Anthony Ossa-Richardson explores the many ways in which readers and theorists posited, denied, conceptualised, and argued over the existence of multiple meanings in texts between antiquity and the twentieth century. This process took on a variety of interconnected forms, from the Renaissance delight in the ‘elegance’ of ambiguities in Horace, through the extraordinary Catholic claim that Scripture could contain multiple literal—and not just allegorical—senses, to the theory of dramatic irony developed in the nineteenth century, a theory intertwined with discoveries of the double meanings in Greek tragedy. Such narratives are not merely of antiquarian interest: rather, they provide an insight into the foundations of modern criticism, revealing deep resonances between acts of interpretation in disparate eras and contexts. A History of Ambiguity lays bare the long tradition of efforts to liberate language, and even a poet’s intention, from the strictures of a single meaning.</t>
  </si>
  <si>
    <t xml:space="preserve"> This unequivocally brilliant book traces the tortuous evolution of ambiguity from a vice in ancient rhetoric to creative poetic indeterminacy in the twentieth century. Beginning and ending with William Empson's Seven Types of Ambiguity, this rich and challenging study ranges widely across scriptural hermeneutics, theology, legal history, classical philology, and literary criticism. An almost impossible story told with verve, erudition, and wit. —Stephen Clucas, Birkbeck, University of London  For anyone who imagines that the history of ambiguity begins with William Empson, this book will come as a revelation. Anthony Ossa-Richardson presents an alternative history of ambiguity in which Empson and the New Critics are the end point rather than the beginning. In a work of thrilling ambition—ranging across biblical criticism, classical translation, religious polemic, and legal hermeneutics—he recovers a lost tradition of medieval and early modern scholarship which, rather than trying to eliminate ambiguity, reveled in its power and possibility. A History of Ambiguity takes its readers on a voyage of discovery into uncharted waters which will not only expand their horizons but redraw their map of intellectual history. —Arnold Hunt, University of Cambridge“This remarkable book is full of insights, wonderfully learned and often funny.”—Michael Wood, author of On Empson“Exhilarating. Ossa-Richardson’s richly textured book makes a huge contribution to our understanding of the full spectrum of ways—and reasons why—words mean more than one thing.”—Reid Barbour, author of Sir Thomas Browne: A Life Few scholars can be trusted to lead you from Aristotle and Augustine, through the deepest forests of early modern intellectual history, to emerge ready for modern literary thickets. You can trust Ossa-Richardson. In showing how Empson's Seven Types of Ambiguity transformed vice into virtue, he untangles</t>
  </si>
  <si>
    <t>Anthony Ossa-Richardson is lecturer in English literature at the University of Southampton. He is the author of The Devil’s Tabernacle: The Pagan Oracles in Early Modern Thought (Princeton).</t>
  </si>
  <si>
    <t>Seven Modes of Uncertainty</t>
  </si>
  <si>
    <t>Serpell, C. Namwali</t>
  </si>
  <si>
    <t xml:space="preserve"> LIT000000 LITERARY CRITICISM / General; LIT007000 LITERARY CRITICISM / Books &amp; Reading; PHI005000 PHILOSOPHY / Ethics &amp; Moral Philosophy</t>
  </si>
  <si>
    <t>Literature is uncertain. Literature is good for us. These two ideas are often taken for granted. But what is the relationship between literature's capacity to perplex and its ethical value? Seven Modes of Uncertainty contends that literary uncertainty is crucial to ethics because it pushes us beyond the limits of our experience.</t>
  </si>
  <si>
    <t>ContentsIntroductionI. Mutual Exclusion1. Oscillation: Thomas Pynchon, The Crying of Lot 49 (1966)2. Enfolding: Rereading Ian McEwan’s Atonement (2001)II. Multiplicity3. Adjacency: Toni Morrison, Beloved (1987)4. Accounting: Interreading William Empson’s Seven Types of Ambiguity (1930), Shirley Jackson’s “Seven Types of Ambiguity” (1943), and Elliot Perlman’s Seven Types of Ambiguity (2003)III. Repetition5. Vacuity: Bret Easton Ellis, American Psycho (1991)6. Synchronicity: Metareading Tom McCarthy’s Remainder (2005)7. Conclusion: Flippancy: Jonathan Safran Foer, Extremely Loud &amp; Incredibly Close (2005)Appendix 1: The Vagaries of the New EthicsAppendix 2: Seven Modes of UncertaintyNotesAcknowledgmentsIndex</t>
  </si>
  <si>
    <t>Seven Modes of Uncertainty makes major contributions to our understanding of the ethics of the novel and of the eight novels it analyzes. Serpell is not only well-informed about the relevant scholarship, but she also treats it with impressive intelligence as she carves out her own fresh and appealing approach to narrative ethics. She proves herself, again and again, to be a marvelously insightful reader and an engaging and accomplished writer.-- James Phelan, The Ohio State UniversitySeven Modes of Uncertainty is quite an extraordinary accomplishment. Serpell is impressively learned and original she writes with conspicuous ease, wit, elegance, and force. She brilliantly presents detailed readings of a series of novels and stories—from Nabokov’s Lolita to Pynchon’s Crying of Lot 49 to Ellis’s American Psycho—as well as amazingly comprehensive accounts of the previous essays and reviews on those works. This book is consistently fascinating, page after page.-- J. Hillis Miller, University of California, Irvine</t>
  </si>
  <si>
    <t>SerpellC. Namwali: C. Namwali Serpell is Associate Professor of English at the University of California, Berkeley.</t>
  </si>
  <si>
    <t>Make Ours Marvel</t>
  </si>
  <si>
    <t>Media Convergence and a Comics Universe</t>
  </si>
  <si>
    <t>Yockey, Matt</t>
  </si>
  <si>
    <t>World Comics and Graphic Nonfiction Series</t>
  </si>
  <si>
    <t>University of Texas Press</t>
  </si>
  <si>
    <t xml:space="preserve"> LIT000000 LITERARY CRITICISM / General; LIT017000 LITERARY CRITICISM / Comics &amp; Graphic Novels; PER004030 PERFORMING ARTS / Film &amp; Video / History &amp; Criticism</t>
  </si>
  <si>
    <t>The creation of the Fantastic Four effectively launched the Marvel Comics brand in 1961. Within ten years, the introduction (or reintroduction) of characters such as Spider-Man, the Hulk, Iron Man, Captain America, and the X-Men catapulted Marvel past its primary rival, DC Comics, for domination of the comic book market. Since the 2000s, the company’s iconic characters have leaped from page to screens with the creation of the Marvel Cinematic Universe, which includes everything from live-action film franchises of Iron Man and the Avengers to television and streaming media, including the critically acclaimed Netflix series Daredevil and Jessica Jones. Marvel, now owned by Disney, has clearly found the key to transmedia success.                      Make Ours Marvel traces the rise of the Marvel brand and its transformation into a transmedia empire over the past fifty years. A dozen original essays range across topics such as how Marvel expanded the notion of an all-star team book with The Avengers, which provided a roadmap for the later films, to the company’s attempts to create lasting female characters and readerships, to its regular endeavors to reinvigorate its brand while still maintaining the stability that fans crave. Demonstrating that the secret to Marvel’s success comes from adeptly crossing media boundaries while inviting its audience to participate in creating Marvel’s narrative universe, this book shows why the company and its characters will continue to influence storytelling and transmedia empire building for the foreseeable future.</t>
  </si>
  <si>
    <t>Acknowledgments            Introduction. Excelsior! Or, Everything That Rises Must Converge, by Matt Yockey            Chapter 1. Reforming the “Justice” System: Marvel’s Avengers and the Transformation of the All-Star Team Book, by Mark Minett and Bradley Schauer             Chapter 2. Man Without Fear: David Mack, Daredevil, and the “Bounds of Difference” in Superhero Comics, by Henry Jenkins             Chapter 3. “This Female Fights Back!”: A Feminist History of Marvel Comics, by Anna F. Peppard             Chapter 4. “Share Your Universe”: Generation, Gender, and the Future of Marvel Publishing, by Derek Johnson            Chapter 5. Breaking Brand: From NuMarvel to MarvelNOW! Marvel Comics in the Age of Media Convergence, by Deron Overpeck             Chapter 6. Marvel and the Form of Motion Comics, by Darren Wershler and Kalervo A. Sinervo             Chapter 7. Transmedia Storytelling in the “Marvel Cinematic Universe” and the Logics of Convergence-Era Popular Seriality, by Felix Brinker            Chapter 8. The Marvel One-Shots and Transmedia Storytelling, by Michael Graves            Chapter 9. Spinning Webs: Constructing Authors, Genre, and Fans in the Spider-Man Film Franchise, by James N. Gilmore             Chapter 10. Playing Peter Parker: Spider-Man and Superhero Film Performance, by Aaron Taylor            Chapter 11. Spotting Stan: The Fun and Function of Stan Lee’s Cameos in the Marvel Universe(s), by Dru Jeffries            Chapter 12. Schrödinger’s Cape: The Quantum Seriality of the Marvel Multiverse, by William Proctor            Notes on Contributors            Index</t>
  </si>
  <si>
    <t xml:space="preserve">Derek Kompare, Southern Methodist University, editor of Making Media Work: Cultures of Management in the Entertainment Industries and author of Rerun Nation: How Repeats Invented American Television: In an age of Marvel dominance in popular culture, there are almost no academic books about the comics brand. This book is a significant, and needed, contribution to the field, in locating Marvel—and its tumultuous universe and corporate history—at the center of global popular culture. To the book’s strength, it is not a ‘film studies’ or ‘comics studies’ anthology, but both, and much more.  The contributors [to Make Ours Marvel]...lay the groundwork for the future study of Marvel Entertainment, a great achievement unto itself. The audience for this book may be wide considering the popularity of the subject matter, but more specifically it is highly recommended to those scholars invested in studying Marvel Entertainment. This strong collection of essays on transmedia study is undoubtedly made for those studying Marvel Entertainment across its permutations in comics, film, TV, and more.  Make Ours Marvel is a well-timed anthology that fairly and critically examines Marvel’s long history as one of the great myth-makers of the twentieth and twenty-first centuries.  Well-written. . . .[A]nd packed with information about the workings of the Marvel Universe. There is much to ponder and learn here. </t>
  </si>
  <si>
    <t>Matt Yockey is an associate professor of film and media studies at the University of Toledo. He is the author of Batman, a volume in the TV Milestones Series.</t>
  </si>
  <si>
    <t>Wonderful to Relate</t>
  </si>
  <si>
    <t>Miracle Stories and Miracle Collecting in High Medieval England</t>
  </si>
  <si>
    <t>Koopmans, Rachel</t>
  </si>
  <si>
    <t>While the late Anglo-Saxons rarely recorded saints' posthumous miracles, a shift occurred as monastic writers of the late eleventh and twelfth centuries started to preserve hundreds of the stories they had heard of healings, acts of vengeance, resurrections, recoveries, and other miraculous deeds effected by their local saints. Indeed, Rachel Koopmans contends, the miracle collection quickly became a defining genre of high medieval English monastic culture.Koopmans surveys more than seventy-five collections and offers a new model for understanding how miracle stories were generated, circulated, and replicated. She argues that orally exchanged narratives carried far more propagandistic power than those preserved in manuscripts stresses the literary and memorial roles of miracle collecting and traces changes in form and content as the focus of the collectors shifted from the stories told by religious colleagues to those told by lay visitors to their churches.Wonderful to Relate highlights the importance of the two massive collections written by Benedict of Peterborough and William of Canterbury in the wake of the murder of Thomas Becket in 1170. Koopmans provides the first in-depth examination of the creation and influence of the Becket compilations, often deemed the greatest of all medieval miracle collections. In a final section, she ponders the decline of miracle collecting in the thirteenth century, which occurred with the advent of formalized canonization procedures and theological means of engaging with the miraculous.</t>
  </si>
  <si>
    <t>List of IllustrationsIntroduction1. Narrating the Saint's Works: Conversations, Personal Stories, and the Making of Cults2. To Experience What I Have Heard: Plotlines and Patterning of Oral Miracle Stories3. A Drop from the Ocean's Waters: Lantfred of Fleury and the Cult of Swithun at Winchester4. Fruitful in the House of the Lord: The Early Miracle Collections of Goscelin of St.-Bertin5. They Ought to be Written: Osbern of Canterbury and the First English Miracle Collectors6. Obvious Material for Writing: Eadmer of Canterbury and the Miracle-Collecting Boom7. What the People Bring: Miracle Collecting in the Mid- to Late Twelfth Century8. Most Blessed Martyr: Thomas Becket's Murder and the Christ Church Collections9. I Take Up the Burden: Benedict of Peterborough's Examination of Becket's Miracles10. Choose What You Will: William of Canterbury and the Heavenly DoctorConclusion: The End of Miracle CollectingAppendix 1: Manuscripts of the Christ Church Miracle Collections for Thomas BecketAppendix 2: The Construction of Benedict of Peterborough's Miracula S. ThomaeAppendix 3: The Construction of William of Canterbury's Miracula S. ThomaeList of AbbreviationsNotesSelected BibliographyIndexAcknowledgments</t>
  </si>
  <si>
    <t xml:space="preserve"> The virtues of this book are many&amp;mdashKoopmans asks some fresh questions, gives new and provocative answers to old ones, demonstrates historical imagination and empathy of a rare degree, and writes in an exquisitely readable style. &amp;mdashBarbara Newman, Northwestern University Rachel Koopmans discovers in the miracle stories collected in England from roughly 1080 to 1220 an exquisite means of examining high medieval religious culture. . . . Koopmans has done medievalists a great service in directing our attention to the English miracle craze, and offering a sharp method for understanding how miracle collections worked. &amp;mdashThe Medieval Review</t>
  </si>
  <si>
    <t>Rachel Koopmans teaches history at York University, Toronto.</t>
  </si>
  <si>
    <t>Voices of Jewish-Russian Literature</t>
  </si>
  <si>
    <t>An Anthology</t>
  </si>
  <si>
    <t>Shrayer, Maxim D.</t>
  </si>
  <si>
    <t>Jews of Russia &amp; Eastern Europe and Their Legacy</t>
  </si>
  <si>
    <t xml:space="preserve"> FIC019000 FICTION / Literary; FIC046000 FICTION / Jewish; LCO008010 LITERARY COLLECTIONS / European / Eastern (see also Russian &amp; Former Soviet Union); LCO014000 LITERARY COLLECTIONS / Russian &amp; Former Soviet Union; LIT004110 LITERARY CRITICISM / European / Eastern (see also Russian &amp; Former Soviet Union); LIT004210 LITERARY CRITICISM / Jewish; LIT004240 LITERARY CRITICISM / Russian &amp; Former Soviet Union; POE001000 POETRY / Anthologies (multiple authors); POE016000 POETRY / Russian &amp; Former Soviet Union</t>
  </si>
  <si>
    <t>This definitive and comprehensive anthology of major nineteenth- and twentieth-century fiction, nonfiction and poetry by eighty Jewish-Russian writers explores both timeless themes and specific tribulations of a people’s history.</t>
  </si>
  <si>
    <t>Acknowledgments Note on Transliteration, Spelling of Names, and DatesNote on How to Use This BookGeneral Introduction: The Legacy of Jewish-Russian Literature, by Maxim D. ShrayerEarly Voices: 1800s-1850sEditor’s IntroductionLeiba Nevakhovich (1776-1831) fromLament of the Daughter of Judah(1803)Leon Mandelstam (1819-1889) “The People” (1840)Ruvim Kulisher (1828-1896) FromAn Answer to the Slav(1849 pub. 1911)Osip Rabinovich (1817-1869) FromThe Penal Recruit(1859)Seething Times: 1860s-1880sEditor’s IntroductionLev Levanda (1835-1888) FromSeething Times(1860s pub. 1871-73)Grigory Bogrov (1825-1885) “Childhood Sufferings” fromNotes of a Jew(1863 pub. 1871-73)Rakhel Khin (1861-1928) FromThe Misfit(1881)Semyon Nadson (1862-1887) From “The Woman” (1883)   “I grew up shunning you, O most degraded nation…” (1885)On the Eve: 1890s-1910sEditor’s IntroductionBen-Ami (1854–1932) Preface toCollected Stories and Sketches(1898)David Aizman (1869-1922) “The Countrymen” (1902)Semyon Yushkevich (1868-1927) FromThe Jews(1903)Vladimir Jabotinsky (1880-1940) “In Memory of Herzl” (1904)Sasha Cherny (1880-1932) “Judeophobes” (1909)S. An-sky (1863-1920) “The Book” (1910)Samuil Marshak (1887-1964) “Palestine” (1916)Sofia Parnok (1885-1933) “My anguish does the Lord not heed…” (1913-22) “Hagar” (1913-22) “Not for safekeeping for awhile…” (1913-22)Leonid Kannegiser (1896-1918) “A Jewish Wedding” (1916) “Regimental Inspection” (1917)Revolution and Emigration: 1920s-1930sEditor’s IntroductionVeniamin Kaverin (1902-1989) “Shields (and Candles)” (1922)Lev Lun</t>
  </si>
  <si>
    <t>“Thisanthology is a major contribution to our understanding of key role played byRussian Jews in both Russian and Jewish culture. It is absolutely indispensablefor anyone with a serious interest in the subject.” —Samuel D. Kassow, Charles H. NorthamProfessor of History, Trinity College and author of The Distinctive Life of EastEuropean Jewry“Thereis no living scholar better-equipped to examine the legacy of Jewish-Russianliterature than Shrayer. His creative and editorial work in this field has bothsustained and re-vivified its legacy for future generations.” —Holli Levitsky, Professor of English andDirector of Jewish Studies Program, Loyola Marymount University and editor of Literatureof Exile and Displacement“Moving beyond all essentialist and cultural definitions, Maxim D. Shrayer points to the elusive quality that makes this literature specifically Jewish and this anthology required reading for any Russianist. The quality Shrayer identifies lies in the truth this literature tells about Jewish history and life—the truth which a religious Jew may not look for and a non-Jew may not see.” —Roman Katsman, Professor of Literature of theJewish People, Bar Ilan University  andauthor of author of Nostalgia for a Foreign Land: Studies inRussian-Language Literature in Israel“Stunningwork, Maxim D. Shrayer’s Voices of Jewish-Russian Literature… is not tobe missed by anyone interested in the meeting of the Jewish and Russian spirit.” —Robert Louis Jackson, B.E. BensingerProfessor Emeritus of Slavic Languages and Literatures, Yale University andauthor of Dialogues with Dostoevsky“Forscholars of Jewish and Russian literature, Voicesof Jewish Russian Literature is an indispensable vademecum.”—Patricia Herlihy, Professor Emerita ofHistory, Brown University and author of Odessa: A History, 1794-1914“Thisis an enl</t>
  </si>
  <si>
    <t>Maxim D. Shrayer, a bilingual author, scholar and translator, is Professor of Russian, English, and Jewish Studies at Boston College and Director of the Project on Russian &amp;amp Eurasian Jewry at Harvard’s Davis Center. Born in Moscow in 1967 to a writer’s family, Shrayer emigrated to the United States in 1987. He has authored and edited fifteen books in English and Russian, among them the internationally acclaimed memoirsLeaving Russia: A Jewish StoryandWaiting for America: A Story of Emigration, the story collectionYom Kippur in Amsterdam, and the Holocaust studyI Saw It: Ilya Selvinsky and the Legacy of Bearing Witness to the Shoah, and the travelogueWith or Without You: The Prospect for Jews in Today’s Russia. Shrayer is the recipient of a 2007 National Jewish Book Award and a 2012 Guggenheim Fellowship. Visit Shrayer’s website at www.shrayer.com.</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</si>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</sst>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49" fontId="0" fillId="0" borderId="0" xfId="0" applyNumberFormat="1" applyFont="1" applyAlignment="1">
      <alignment horizontal="left"/>
    </xf>
    <xf numFmtId="14"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58293</xdr:rowOff>
    </xdr:to>
    <xdr:pic>
      <xdr:nvPicPr>
        <xdr:cNvPr id="3" name="Picture 2">
          <a:extLst>
            <a:ext uri="{FF2B5EF4-FFF2-40B4-BE49-F238E27FC236}">
              <a16:creationId xmlns:a16="http://schemas.microsoft.com/office/drawing/2014/main" id="{6868201A-2C56-45A1-8043-CC1B8ACE84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34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0847-B1FF-4D04-B64E-C84CADF825A0}">
  <dimension ref="A1:AK208"/>
  <sheetViews>
    <sheetView tabSelected="1" workbookViewId="0">
      <selection activeCell="AC117" sqref="AC117"/>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3</v>
      </c>
      <c r="B8" s="10" t="s">
        <v>4</v>
      </c>
      <c r="C8" s="10" t="s">
        <v>5</v>
      </c>
      <c r="D8" s="10" t="s">
        <v>6</v>
      </c>
      <c r="E8" s="11" t="s">
        <v>7</v>
      </c>
      <c r="F8" s="11" t="s">
        <v>8</v>
      </c>
      <c r="G8" s="12" t="s">
        <v>9</v>
      </c>
      <c r="H8" s="11" t="s">
        <v>10</v>
      </c>
      <c r="I8" s="11" t="s">
        <v>11</v>
      </c>
      <c r="J8" s="12" t="s">
        <v>12</v>
      </c>
      <c r="K8" s="12" t="s">
        <v>13</v>
      </c>
      <c r="L8" s="13" t="s">
        <v>14</v>
      </c>
      <c r="M8" s="12" t="s">
        <v>15</v>
      </c>
      <c r="N8" s="14" t="s">
        <v>16</v>
      </c>
      <c r="O8" s="11" t="s">
        <v>17</v>
      </c>
      <c r="P8" s="15" t="s">
        <v>18</v>
      </c>
      <c r="Q8" s="12" t="s">
        <v>19</v>
      </c>
      <c r="R8" s="15" t="s">
        <v>20</v>
      </c>
      <c r="S8" s="15" t="s">
        <v>21</v>
      </c>
      <c r="T8" s="12" t="s">
        <v>22</v>
      </c>
      <c r="U8" s="12" t="s">
        <v>23</v>
      </c>
      <c r="V8" s="12" t="s">
        <v>24</v>
      </c>
      <c r="W8" s="12" t="s">
        <v>25</v>
      </c>
      <c r="X8" s="12" t="s">
        <v>26</v>
      </c>
      <c r="Y8" s="11" t="s">
        <v>27</v>
      </c>
      <c r="Z8" s="11" t="s">
        <v>28</v>
      </c>
      <c r="AA8" s="11" t="s">
        <v>29</v>
      </c>
      <c r="AB8" s="11" t="s">
        <v>30</v>
      </c>
      <c r="AC8" s="12" t="s">
        <v>31</v>
      </c>
      <c r="AD8" s="10" t="s">
        <v>32</v>
      </c>
      <c r="AE8" s="10" t="s">
        <v>33</v>
      </c>
      <c r="AF8" s="12" t="s">
        <v>1458</v>
      </c>
      <c r="AG8" s="10" t="s">
        <v>1459</v>
      </c>
      <c r="AH8" s="10" t="s">
        <v>1460</v>
      </c>
      <c r="AI8" s="12" t="s">
        <v>34</v>
      </c>
      <c r="AJ8" s="12" t="s">
        <v>35</v>
      </c>
      <c r="AK8" s="12" t="s">
        <v>36</v>
      </c>
    </row>
    <row r="9" spans="1:37" s="6" customFormat="1" x14ac:dyDescent="0.3">
      <c r="A9" s="6">
        <v>123606</v>
      </c>
      <c r="B9" s="7">
        <v>9783110279818</v>
      </c>
      <c r="C9" s="7">
        <v>9783110279719</v>
      </c>
      <c r="D9" s="7"/>
      <c r="F9" s="6" t="s">
        <v>37</v>
      </c>
      <c r="I9" s="6" t="s">
        <v>38</v>
      </c>
      <c r="J9" s="6">
        <v>1</v>
      </c>
      <c r="K9" s="6" t="s">
        <v>39</v>
      </c>
      <c r="L9" s="8" t="s">
        <v>40</v>
      </c>
      <c r="M9" s="6" t="s">
        <v>41</v>
      </c>
      <c r="N9" s="9">
        <v>43494</v>
      </c>
      <c r="O9" s="6">
        <v>2019</v>
      </c>
      <c r="P9" s="6">
        <v>2180</v>
      </c>
      <c r="Q9" s="6">
        <v>4</v>
      </c>
      <c r="S9" s="6">
        <v>2417</v>
      </c>
      <c r="T9" s="6" t="s">
        <v>43</v>
      </c>
      <c r="U9" s="6" t="s">
        <v>44</v>
      </c>
      <c r="V9" s="6" t="s">
        <v>44</v>
      </c>
      <c r="W9" s="6" t="s">
        <v>45</v>
      </c>
      <c r="Y9" s="6" t="s">
        <v>46</v>
      </c>
      <c r="AB9" s="6" t="s">
        <v>47</v>
      </c>
      <c r="AC9" s="6">
        <v>490</v>
      </c>
      <c r="AD9" s="6">
        <v>610</v>
      </c>
      <c r="AF9" s="6" t="s">
        <v>42</v>
      </c>
      <c r="AG9" s="6" t="s">
        <v>42</v>
      </c>
      <c r="AH9" s="7"/>
      <c r="AI9" s="6" t="str">
        <f>HYPERLINK("https://doi.org/10.1515/9783110279818")</f>
        <v>https://doi.org/10.1515/9783110279818</v>
      </c>
      <c r="AK9" s="6" t="s">
        <v>48</v>
      </c>
    </row>
    <row r="10" spans="1:37" s="6" customFormat="1" x14ac:dyDescent="0.3">
      <c r="A10" s="6">
        <v>18330</v>
      </c>
      <c r="B10" s="7">
        <v>9783110207262</v>
      </c>
      <c r="C10" s="7"/>
      <c r="D10" s="7">
        <v>9783110229981</v>
      </c>
      <c r="E10" s="6" t="s">
        <v>49</v>
      </c>
      <c r="F10" s="6" t="s">
        <v>50</v>
      </c>
      <c r="G10" s="6" t="s">
        <v>51</v>
      </c>
      <c r="I10" s="6" t="s">
        <v>52</v>
      </c>
      <c r="J10" s="6">
        <v>1</v>
      </c>
      <c r="M10" s="6" t="s">
        <v>41</v>
      </c>
      <c r="N10" s="9">
        <v>39687</v>
      </c>
      <c r="O10" s="6">
        <v>2010</v>
      </c>
      <c r="P10" s="6">
        <v>441</v>
      </c>
      <c r="Q10" s="6">
        <v>1</v>
      </c>
      <c r="R10" s="6">
        <v>10</v>
      </c>
      <c r="S10" s="6" t="s">
        <v>53</v>
      </c>
      <c r="T10" s="6" t="s">
        <v>43</v>
      </c>
      <c r="U10" s="6" t="s">
        <v>44</v>
      </c>
      <c r="V10" s="6" t="s">
        <v>44</v>
      </c>
      <c r="W10" s="6" t="s">
        <v>54</v>
      </c>
      <c r="X10" s="6" t="s">
        <v>55</v>
      </c>
      <c r="Y10" s="6" t="s">
        <v>56</v>
      </c>
      <c r="AA10" s="6" t="s">
        <v>57</v>
      </c>
      <c r="AB10" s="6" t="s">
        <v>58</v>
      </c>
      <c r="AC10" s="6">
        <v>299</v>
      </c>
      <c r="AE10" s="6">
        <v>29.95</v>
      </c>
      <c r="AF10" s="6" t="s">
        <v>42</v>
      </c>
      <c r="AG10" s="7"/>
      <c r="AH10" s="6" t="s">
        <v>42</v>
      </c>
      <c r="AI10" s="6" t="str">
        <f>HYPERLINK("https://doi.org/10.1515/9783110207262")</f>
        <v>https://doi.org/10.1515/9783110207262</v>
      </c>
      <c r="AK10" s="6" t="s">
        <v>48</v>
      </c>
    </row>
    <row r="11" spans="1:37" s="6" customFormat="1" x14ac:dyDescent="0.3">
      <c r="A11" s="6">
        <v>507658</v>
      </c>
      <c r="B11" s="7">
        <v>9781400841424</v>
      </c>
      <c r="C11" s="7"/>
      <c r="D11" s="7"/>
      <c r="F11" s="6" t="s">
        <v>59</v>
      </c>
      <c r="G11" s="6" t="s">
        <v>60</v>
      </c>
      <c r="I11" s="6" t="s">
        <v>61</v>
      </c>
      <c r="J11" s="6">
        <v>4</v>
      </c>
      <c r="M11" s="6" t="s">
        <v>62</v>
      </c>
      <c r="N11" s="9">
        <v>41147</v>
      </c>
      <c r="O11" s="6">
        <v>2012</v>
      </c>
      <c r="P11" s="6">
        <v>1680</v>
      </c>
      <c r="R11" s="6">
        <v>10</v>
      </c>
      <c r="T11" s="6" t="s">
        <v>43</v>
      </c>
      <c r="U11" s="6" t="s">
        <v>63</v>
      </c>
      <c r="V11" s="6" t="s">
        <v>64</v>
      </c>
      <c r="W11" s="6" t="s">
        <v>65</v>
      </c>
      <c r="Y11" s="6" t="s">
        <v>66</v>
      </c>
      <c r="AA11" s="6" t="s">
        <v>67</v>
      </c>
      <c r="AB11" s="6" t="s">
        <v>68</v>
      </c>
      <c r="AC11" s="6">
        <v>250</v>
      </c>
      <c r="AF11" s="6" t="s">
        <v>42</v>
      </c>
      <c r="AG11" s="7"/>
      <c r="AH11" s="7"/>
      <c r="AI11" s="6" t="str">
        <f>HYPERLINK("https://doi.org/10.1515/9781400841424")</f>
        <v>https://doi.org/10.1515/9781400841424</v>
      </c>
      <c r="AK11" s="6" t="s">
        <v>48</v>
      </c>
    </row>
    <row r="12" spans="1:37" s="6" customFormat="1" x14ac:dyDescent="0.3">
      <c r="A12" s="6">
        <v>302201</v>
      </c>
      <c r="B12" s="7">
        <v>9783110316469</v>
      </c>
      <c r="C12" s="7">
        <v>9783110316346</v>
      </c>
      <c r="D12" s="7"/>
      <c r="F12" s="6" t="s">
        <v>69</v>
      </c>
      <c r="I12" s="6" t="s">
        <v>70</v>
      </c>
      <c r="J12" s="6">
        <v>2</v>
      </c>
      <c r="K12" s="6" t="s">
        <v>39</v>
      </c>
      <c r="L12" s="8" t="s">
        <v>71</v>
      </c>
      <c r="M12" s="6" t="s">
        <v>41</v>
      </c>
      <c r="N12" s="9">
        <v>41922</v>
      </c>
      <c r="O12" s="6">
        <v>2014</v>
      </c>
      <c r="P12" s="6">
        <v>932</v>
      </c>
      <c r="R12" s="6">
        <v>10</v>
      </c>
      <c r="T12" s="6" t="s">
        <v>43</v>
      </c>
      <c r="U12" s="6" t="s">
        <v>72</v>
      </c>
      <c r="V12" s="6" t="s">
        <v>72</v>
      </c>
      <c r="W12" s="6" t="s">
        <v>54</v>
      </c>
      <c r="Y12" s="6" t="s">
        <v>73</v>
      </c>
      <c r="AB12" s="6" t="s">
        <v>74</v>
      </c>
      <c r="AC12" s="6">
        <v>249</v>
      </c>
      <c r="AD12" s="6">
        <v>300</v>
      </c>
      <c r="AF12" s="6" t="s">
        <v>42</v>
      </c>
      <c r="AG12" s="6" t="s">
        <v>42</v>
      </c>
      <c r="AH12" s="7"/>
      <c r="AI12" s="6" t="str">
        <f>HYPERLINK("https://doi.org/10.1515/9783110316469")</f>
        <v>https://doi.org/10.1515/9783110316469</v>
      </c>
      <c r="AK12" s="6" t="s">
        <v>48</v>
      </c>
    </row>
    <row r="13" spans="1:37" s="6" customFormat="1" x14ac:dyDescent="0.3">
      <c r="A13" s="6">
        <v>608730</v>
      </c>
      <c r="B13" s="7">
        <v>9780674054219</v>
      </c>
      <c r="C13" s="7"/>
      <c r="D13" s="7"/>
      <c r="F13" s="6" t="s">
        <v>75</v>
      </c>
      <c r="I13" s="6" t="s">
        <v>76</v>
      </c>
      <c r="J13" s="6">
        <v>1</v>
      </c>
      <c r="K13" s="6" t="s">
        <v>77</v>
      </c>
      <c r="M13" s="6" t="s">
        <v>78</v>
      </c>
      <c r="N13" s="9">
        <v>40201</v>
      </c>
      <c r="O13" s="6">
        <v>2012</v>
      </c>
      <c r="P13" s="6">
        <v>1128</v>
      </c>
      <c r="R13" s="6">
        <v>10</v>
      </c>
      <c r="T13" s="6" t="s">
        <v>43</v>
      </c>
      <c r="U13" s="6" t="s">
        <v>79</v>
      </c>
      <c r="V13" s="6" t="s">
        <v>80</v>
      </c>
      <c r="W13" s="6" t="s">
        <v>81</v>
      </c>
      <c r="Y13" s="6" t="s">
        <v>82</v>
      </c>
      <c r="Z13" s="6" t="s">
        <v>83</v>
      </c>
      <c r="AA13" s="6" t="s">
        <v>84</v>
      </c>
      <c r="AC13" s="6">
        <v>56</v>
      </c>
      <c r="AF13" s="6" t="s">
        <v>42</v>
      </c>
      <c r="AG13" s="7"/>
      <c r="AH13" s="7"/>
      <c r="AI13" s="6" t="str">
        <f>HYPERLINK("https://doi.org/10.4159/9780674054219?locatt=mode:legacy")</f>
        <v>https://doi.org/10.4159/9780674054219?locatt=mode:legacy</v>
      </c>
      <c r="AK13" s="6" t="s">
        <v>48</v>
      </c>
    </row>
    <row r="14" spans="1:37" s="6" customFormat="1" x14ac:dyDescent="0.3">
      <c r="A14" s="6">
        <v>563216</v>
      </c>
      <c r="B14" s="7">
        <v>9781400847952</v>
      </c>
      <c r="C14" s="7"/>
      <c r="D14" s="7"/>
      <c r="F14" s="6" t="s">
        <v>85</v>
      </c>
      <c r="G14" s="6" t="s">
        <v>86</v>
      </c>
      <c r="H14" s="6" t="s">
        <v>87</v>
      </c>
      <c r="J14" s="6">
        <v>1</v>
      </c>
      <c r="K14" s="6" t="s">
        <v>88</v>
      </c>
      <c r="L14" s="8" t="s">
        <v>89</v>
      </c>
      <c r="M14" s="6" t="s">
        <v>62</v>
      </c>
      <c r="N14" s="9">
        <v>41553</v>
      </c>
      <c r="O14" s="6">
        <v>2014</v>
      </c>
      <c r="P14" s="6">
        <v>616</v>
      </c>
      <c r="R14" s="6">
        <v>10</v>
      </c>
      <c r="T14" s="6" t="s">
        <v>43</v>
      </c>
      <c r="U14" s="6" t="s">
        <v>90</v>
      </c>
      <c r="V14" s="6" t="s">
        <v>90</v>
      </c>
      <c r="W14" s="6" t="s">
        <v>91</v>
      </c>
      <c r="Y14" s="6" t="s">
        <v>92</v>
      </c>
      <c r="AA14" s="6" t="s">
        <v>93</v>
      </c>
      <c r="AB14" s="6" t="s">
        <v>94</v>
      </c>
      <c r="AC14" s="6">
        <v>93.95</v>
      </c>
      <c r="AF14" s="6" t="s">
        <v>42</v>
      </c>
      <c r="AG14" s="7"/>
      <c r="AH14" s="7"/>
      <c r="AI14" s="6" t="str">
        <f>HYPERLINK("https://doi.org/10.1515/9781400847952")</f>
        <v>https://doi.org/10.1515/9781400847952</v>
      </c>
      <c r="AK14" s="6" t="s">
        <v>48</v>
      </c>
    </row>
    <row r="15" spans="1:37" s="6" customFormat="1" x14ac:dyDescent="0.3">
      <c r="A15" s="6">
        <v>533871</v>
      </c>
      <c r="B15" s="7">
        <v>9780674978898</v>
      </c>
      <c r="C15" s="7"/>
      <c r="D15" s="7"/>
      <c r="F15" s="6" t="s">
        <v>95</v>
      </c>
      <c r="I15" s="6" t="s">
        <v>96</v>
      </c>
      <c r="J15" s="6">
        <v>1</v>
      </c>
      <c r="M15" s="6" t="s">
        <v>78</v>
      </c>
      <c r="N15" s="9">
        <v>43367</v>
      </c>
      <c r="O15" s="6">
        <v>2017</v>
      </c>
      <c r="P15" s="6">
        <v>1032</v>
      </c>
      <c r="R15" s="6">
        <v>10</v>
      </c>
      <c r="T15" s="6" t="s">
        <v>43</v>
      </c>
      <c r="U15" s="6" t="s">
        <v>97</v>
      </c>
      <c r="V15" s="6" t="s">
        <v>98</v>
      </c>
      <c r="W15" s="6" t="s">
        <v>99</v>
      </c>
      <c r="Y15" s="6" t="s">
        <v>100</v>
      </c>
      <c r="Z15" s="6" t="s">
        <v>101</v>
      </c>
      <c r="AA15" s="6" t="s">
        <v>102</v>
      </c>
      <c r="AC15" s="6">
        <v>39</v>
      </c>
      <c r="AF15" s="6" t="s">
        <v>42</v>
      </c>
      <c r="AG15" s="7"/>
      <c r="AH15" s="7"/>
      <c r="AI15" s="6" t="str">
        <f>HYPERLINK("https://doi.org/10.4159/9780674978898")</f>
        <v>https://doi.org/10.4159/9780674978898</v>
      </c>
      <c r="AK15" s="6" t="s">
        <v>48</v>
      </c>
    </row>
    <row r="16" spans="1:37" s="6" customFormat="1" x14ac:dyDescent="0.3">
      <c r="A16" s="6">
        <v>301014</v>
      </c>
      <c r="B16" s="7">
        <v>9783110311075</v>
      </c>
      <c r="C16" s="7">
        <v>9783110308365</v>
      </c>
      <c r="D16" s="7"/>
      <c r="F16" s="6" t="s">
        <v>103</v>
      </c>
      <c r="G16" s="6" t="s">
        <v>104</v>
      </c>
      <c r="I16" s="6" t="s">
        <v>105</v>
      </c>
      <c r="J16" s="6">
        <v>1</v>
      </c>
      <c r="K16" s="6" t="s">
        <v>106</v>
      </c>
      <c r="L16" s="8" t="s">
        <v>107</v>
      </c>
      <c r="M16" s="6" t="s">
        <v>41</v>
      </c>
      <c r="N16" s="9">
        <v>42209</v>
      </c>
      <c r="O16" s="6">
        <v>2015</v>
      </c>
      <c r="P16" s="6">
        <v>691</v>
      </c>
      <c r="Q16" s="6">
        <v>40</v>
      </c>
      <c r="S16" s="6">
        <v>2417</v>
      </c>
      <c r="T16" s="6" t="s">
        <v>43</v>
      </c>
      <c r="U16" s="6" t="s">
        <v>79</v>
      </c>
      <c r="V16" s="6" t="s">
        <v>80</v>
      </c>
      <c r="W16" s="6" t="s">
        <v>108</v>
      </c>
      <c r="Y16" s="6" t="s">
        <v>109</v>
      </c>
      <c r="AA16" s="6" t="s">
        <v>110</v>
      </c>
      <c r="AB16" s="6" t="s">
        <v>111</v>
      </c>
      <c r="AC16" s="6">
        <v>249</v>
      </c>
      <c r="AD16" s="6">
        <v>199.95</v>
      </c>
      <c r="AF16" s="6" t="s">
        <v>42</v>
      </c>
      <c r="AG16" s="6" t="s">
        <v>42</v>
      </c>
      <c r="AH16" s="7"/>
      <c r="AI16" s="6" t="str">
        <f>HYPERLINK("https://doi.org/10.1515/9783110311075")</f>
        <v>https://doi.org/10.1515/9783110311075</v>
      </c>
      <c r="AK16" s="6" t="s">
        <v>48</v>
      </c>
    </row>
    <row r="17" spans="1:37" s="6" customFormat="1" x14ac:dyDescent="0.3">
      <c r="A17" s="6">
        <v>577928</v>
      </c>
      <c r="B17" s="7">
        <v>9781479817474</v>
      </c>
      <c r="C17" s="7"/>
      <c r="D17" s="7"/>
      <c r="F17" s="6" t="s">
        <v>112</v>
      </c>
      <c r="I17" s="6" t="s">
        <v>113</v>
      </c>
      <c r="J17" s="6">
        <v>1</v>
      </c>
      <c r="K17" s="6" t="s">
        <v>114</v>
      </c>
      <c r="L17" s="8" t="s">
        <v>115</v>
      </c>
      <c r="M17" s="6" t="s">
        <v>116</v>
      </c>
      <c r="N17" s="9">
        <v>42808</v>
      </c>
      <c r="O17" s="6">
        <v>2017</v>
      </c>
      <c r="R17" s="6">
        <v>10</v>
      </c>
      <c r="T17" s="6" t="s">
        <v>43</v>
      </c>
      <c r="U17" s="6" t="s">
        <v>79</v>
      </c>
      <c r="V17" s="6" t="s">
        <v>80</v>
      </c>
      <c r="W17" s="6" t="s">
        <v>117</v>
      </c>
      <c r="Y17" s="6" t="s">
        <v>118</v>
      </c>
      <c r="AA17" s="6" t="s">
        <v>119</v>
      </c>
      <c r="AB17" s="6" t="s">
        <v>120</v>
      </c>
      <c r="AC17" s="6">
        <v>174.95</v>
      </c>
      <c r="AF17" s="6" t="s">
        <v>42</v>
      </c>
      <c r="AG17" s="7"/>
      <c r="AH17" s="7"/>
      <c r="AI17" s="6" t="str">
        <f>HYPERLINK("https://www.degruyter.com/isbn/9781479817474")</f>
        <v>https://www.degruyter.com/isbn/9781479817474</v>
      </c>
      <c r="AK17" s="6" t="s">
        <v>48</v>
      </c>
    </row>
    <row r="18" spans="1:37" s="6" customFormat="1" x14ac:dyDescent="0.3">
      <c r="A18" s="6">
        <v>17602</v>
      </c>
      <c r="B18" s="7">
        <v>9783110215588</v>
      </c>
      <c r="C18" s="7">
        <v>9783110184099</v>
      </c>
      <c r="D18" s="7"/>
      <c r="F18" s="6" t="s">
        <v>121</v>
      </c>
      <c r="G18" s="6" t="s">
        <v>122</v>
      </c>
      <c r="I18" s="6" t="s">
        <v>123</v>
      </c>
      <c r="J18" s="6">
        <v>1</v>
      </c>
      <c r="M18" s="6" t="s">
        <v>41</v>
      </c>
      <c r="N18" s="9">
        <v>40511</v>
      </c>
      <c r="O18" s="6">
        <v>2011</v>
      </c>
      <c r="P18" s="6">
        <v>2736</v>
      </c>
      <c r="R18" s="6">
        <v>10</v>
      </c>
      <c r="S18" s="6">
        <v>2320</v>
      </c>
      <c r="T18" s="6" t="s">
        <v>43</v>
      </c>
      <c r="U18" s="6" t="s">
        <v>124</v>
      </c>
      <c r="V18" s="6" t="s">
        <v>125</v>
      </c>
      <c r="W18" s="6" t="s">
        <v>126</v>
      </c>
      <c r="Y18" s="6" t="s">
        <v>127</v>
      </c>
      <c r="AA18" s="6" t="s">
        <v>128</v>
      </c>
      <c r="AB18" s="6" t="s">
        <v>129</v>
      </c>
      <c r="AC18" s="6">
        <v>580</v>
      </c>
      <c r="AD18" s="6">
        <v>719</v>
      </c>
      <c r="AF18" s="6" t="s">
        <v>42</v>
      </c>
      <c r="AG18" s="6" t="s">
        <v>42</v>
      </c>
      <c r="AH18" s="7"/>
      <c r="AI18" s="6" t="str">
        <f>HYPERLINK("https://doi.org/10.1515/9783110215588")</f>
        <v>https://doi.org/10.1515/9783110215588</v>
      </c>
      <c r="AK18" s="6" t="s">
        <v>48</v>
      </c>
    </row>
    <row r="19" spans="1:37" s="6" customFormat="1" x14ac:dyDescent="0.3">
      <c r="A19" s="6">
        <v>301015</v>
      </c>
      <c r="B19" s="7">
        <v>9783110314595</v>
      </c>
      <c r="C19" s="7">
        <v>9783110308372</v>
      </c>
      <c r="D19" s="7"/>
      <c r="F19" s="6" t="s">
        <v>130</v>
      </c>
      <c r="I19" s="6" t="s">
        <v>131</v>
      </c>
      <c r="J19" s="6">
        <v>1</v>
      </c>
      <c r="K19" s="6" t="s">
        <v>106</v>
      </c>
      <c r="L19" s="8" t="s">
        <v>132</v>
      </c>
      <c r="M19" s="6" t="s">
        <v>41</v>
      </c>
      <c r="N19" s="9">
        <v>42500</v>
      </c>
      <c r="O19" s="6">
        <v>2016</v>
      </c>
      <c r="P19" s="6">
        <v>715</v>
      </c>
      <c r="Q19" s="6">
        <v>25</v>
      </c>
      <c r="S19" s="6">
        <v>2417</v>
      </c>
      <c r="T19" s="6" t="s">
        <v>43</v>
      </c>
      <c r="U19" s="6" t="s">
        <v>79</v>
      </c>
      <c r="V19" s="6" t="s">
        <v>80</v>
      </c>
      <c r="W19" s="6" t="s">
        <v>133</v>
      </c>
      <c r="Y19" s="6" t="s">
        <v>134</v>
      </c>
      <c r="AB19" s="6" t="s">
        <v>135</v>
      </c>
      <c r="AC19" s="6">
        <v>249</v>
      </c>
      <c r="AD19" s="6">
        <v>199.95</v>
      </c>
      <c r="AF19" s="6" t="s">
        <v>42</v>
      </c>
      <c r="AG19" s="6" t="s">
        <v>42</v>
      </c>
      <c r="AH19" s="7"/>
      <c r="AI19" s="6" t="str">
        <f>HYPERLINK("https://doi.org/10.1515/9783110314595")</f>
        <v>https://doi.org/10.1515/9783110314595</v>
      </c>
      <c r="AK19" s="6" t="s">
        <v>48</v>
      </c>
    </row>
    <row r="20" spans="1:37" s="6" customFormat="1" x14ac:dyDescent="0.3">
      <c r="A20" s="6">
        <v>554928</v>
      </c>
      <c r="B20" s="7">
        <v>9780520962026</v>
      </c>
      <c r="C20" s="7"/>
      <c r="D20" s="7"/>
      <c r="F20" s="6" t="s">
        <v>136</v>
      </c>
      <c r="H20" s="6" t="s">
        <v>137</v>
      </c>
      <c r="J20" s="6">
        <v>1</v>
      </c>
      <c r="M20" s="6" t="s">
        <v>138</v>
      </c>
      <c r="N20" s="9">
        <v>41961</v>
      </c>
      <c r="O20" s="6">
        <v>2014</v>
      </c>
      <c r="P20" s="6">
        <v>123</v>
      </c>
      <c r="R20" s="6">
        <v>10</v>
      </c>
      <c r="T20" s="6" t="s">
        <v>43</v>
      </c>
      <c r="U20" s="6" t="s">
        <v>63</v>
      </c>
      <c r="V20" s="6" t="s">
        <v>139</v>
      </c>
      <c r="W20" s="6" t="s">
        <v>140</v>
      </c>
      <c r="Y20" s="6" t="s">
        <v>141</v>
      </c>
      <c r="AB20" s="6" t="s">
        <v>142</v>
      </c>
      <c r="AC20" s="6">
        <v>133.94999999999999</v>
      </c>
      <c r="AF20" s="6" t="s">
        <v>42</v>
      </c>
      <c r="AG20" s="7"/>
      <c r="AH20" s="7"/>
      <c r="AI20" s="6" t="str">
        <f>HYPERLINK("https://doi.org/10.1525/9780520962026")</f>
        <v>https://doi.org/10.1525/9780520962026</v>
      </c>
      <c r="AK20" s="6" t="s">
        <v>48</v>
      </c>
    </row>
    <row r="21" spans="1:37" s="6" customFormat="1" x14ac:dyDescent="0.3">
      <c r="A21" s="6">
        <v>514877</v>
      </c>
      <c r="B21" s="7">
        <v>9780674041523</v>
      </c>
      <c r="C21" s="7"/>
      <c r="D21" s="7"/>
      <c r="F21" s="6" t="s">
        <v>143</v>
      </c>
      <c r="H21" s="6" t="s">
        <v>144</v>
      </c>
      <c r="J21" s="6">
        <v>1</v>
      </c>
      <c r="M21" s="6" t="s">
        <v>78</v>
      </c>
      <c r="N21" s="9">
        <v>39142</v>
      </c>
      <c r="O21" s="6">
        <v>2004</v>
      </c>
      <c r="P21" s="6">
        <v>432</v>
      </c>
      <c r="R21" s="6">
        <v>10</v>
      </c>
      <c r="T21" s="6" t="s">
        <v>43</v>
      </c>
      <c r="U21" s="6" t="s">
        <v>79</v>
      </c>
      <c r="V21" s="6" t="s">
        <v>80</v>
      </c>
      <c r="W21" s="6" t="s">
        <v>145</v>
      </c>
      <c r="Y21" s="6" t="s">
        <v>146</v>
      </c>
      <c r="Z21" s="6" t="s">
        <v>147</v>
      </c>
      <c r="AA21" s="6" t="s">
        <v>148</v>
      </c>
      <c r="AC21" s="6">
        <v>54</v>
      </c>
      <c r="AF21" s="6" t="s">
        <v>42</v>
      </c>
      <c r="AG21" s="7"/>
      <c r="AH21" s="7"/>
      <c r="AI21" s="6" t="str">
        <f>HYPERLINK("https://doi.org/10.4159/9780674041523")</f>
        <v>https://doi.org/10.4159/9780674041523</v>
      </c>
      <c r="AK21" s="6" t="s">
        <v>48</v>
      </c>
    </row>
    <row r="22" spans="1:37" s="6" customFormat="1" x14ac:dyDescent="0.3">
      <c r="A22" s="6">
        <v>521505</v>
      </c>
      <c r="B22" s="7">
        <v>9783110486278</v>
      </c>
      <c r="C22" s="7">
        <v>9783110482805</v>
      </c>
      <c r="D22" s="7"/>
      <c r="F22" s="6" t="s">
        <v>149</v>
      </c>
      <c r="G22" s="6" t="s">
        <v>150</v>
      </c>
      <c r="I22" s="6" t="s">
        <v>151</v>
      </c>
      <c r="J22" s="6">
        <v>1</v>
      </c>
      <c r="K22" s="6" t="s">
        <v>152</v>
      </c>
      <c r="L22" s="8" t="s">
        <v>153</v>
      </c>
      <c r="M22" s="6" t="s">
        <v>41</v>
      </c>
      <c r="N22" s="9">
        <v>43815</v>
      </c>
      <c r="O22" s="6">
        <v>2020</v>
      </c>
      <c r="P22" s="6">
        <v>780</v>
      </c>
      <c r="Q22" s="6">
        <v>3</v>
      </c>
      <c r="S22" s="6">
        <v>2320</v>
      </c>
      <c r="T22" s="6" t="s">
        <v>43</v>
      </c>
      <c r="U22" s="6" t="s">
        <v>44</v>
      </c>
      <c r="V22" s="6" t="s">
        <v>44</v>
      </c>
      <c r="W22" s="6" t="s">
        <v>54</v>
      </c>
      <c r="Y22" s="6" t="s">
        <v>154</v>
      </c>
      <c r="AA22" s="6" t="s">
        <v>155</v>
      </c>
      <c r="AB22" s="6" t="s">
        <v>156</v>
      </c>
      <c r="AC22" s="6">
        <v>129</v>
      </c>
      <c r="AD22" s="6">
        <v>194.95</v>
      </c>
      <c r="AF22" s="6" t="s">
        <v>42</v>
      </c>
      <c r="AG22" s="6" t="s">
        <v>42</v>
      </c>
      <c r="AH22" s="7"/>
      <c r="AI22" s="6" t="str">
        <f>HYPERLINK("https://doi.org/10.1515/9783110486278")</f>
        <v>https://doi.org/10.1515/9783110486278</v>
      </c>
      <c r="AK22" s="6" t="s">
        <v>48</v>
      </c>
    </row>
    <row r="23" spans="1:37" s="6" customFormat="1" x14ac:dyDescent="0.3">
      <c r="A23" s="6">
        <v>552295</v>
      </c>
      <c r="B23" s="7">
        <v>9781501725456</v>
      </c>
      <c r="C23" s="7"/>
      <c r="D23" s="7"/>
      <c r="F23" s="6" t="s">
        <v>157</v>
      </c>
      <c r="G23" s="6" t="s">
        <v>158</v>
      </c>
      <c r="H23" s="6" t="s">
        <v>159</v>
      </c>
      <c r="J23" s="6">
        <v>1</v>
      </c>
      <c r="M23" s="6" t="s">
        <v>160</v>
      </c>
      <c r="N23" s="9">
        <v>43348</v>
      </c>
      <c r="O23" s="6">
        <v>1996</v>
      </c>
      <c r="P23" s="6">
        <v>312</v>
      </c>
      <c r="R23" s="6">
        <v>283.5</v>
      </c>
      <c r="T23" s="6" t="s">
        <v>43</v>
      </c>
      <c r="U23" s="6" t="s">
        <v>79</v>
      </c>
      <c r="V23" s="6" t="s">
        <v>79</v>
      </c>
      <c r="W23" s="6" t="s">
        <v>161</v>
      </c>
      <c r="Y23" s="6" t="s">
        <v>162</v>
      </c>
      <c r="AB23" s="6" t="s">
        <v>163</v>
      </c>
      <c r="AC23" s="6">
        <v>130.94999999999999</v>
      </c>
      <c r="AF23" s="6" t="s">
        <v>42</v>
      </c>
      <c r="AG23" s="7"/>
      <c r="AH23" s="7"/>
      <c r="AI23" s="6" t="str">
        <f>HYPERLINK("https://doi.org/10.7591/9781501725456")</f>
        <v>https://doi.org/10.7591/9781501725456</v>
      </c>
      <c r="AK23" s="6" t="s">
        <v>48</v>
      </c>
    </row>
    <row r="24" spans="1:37" s="6" customFormat="1" x14ac:dyDescent="0.3">
      <c r="A24" s="6">
        <v>539730</v>
      </c>
      <c r="B24" s="7">
        <v>9781442674417</v>
      </c>
      <c r="C24" s="7"/>
      <c r="D24" s="7"/>
      <c r="F24" s="6" t="s">
        <v>164</v>
      </c>
      <c r="G24" s="6" t="s">
        <v>165</v>
      </c>
      <c r="I24" s="6" t="s">
        <v>166</v>
      </c>
      <c r="J24" s="6">
        <v>1</v>
      </c>
      <c r="K24" s="6" t="s">
        <v>167</v>
      </c>
      <c r="M24" s="6" t="s">
        <v>168</v>
      </c>
      <c r="N24" s="9">
        <v>36644</v>
      </c>
      <c r="O24" s="6">
        <v>1993</v>
      </c>
      <c r="P24" s="6">
        <v>656</v>
      </c>
      <c r="R24" s="6">
        <v>10</v>
      </c>
      <c r="T24" s="6" t="s">
        <v>43</v>
      </c>
      <c r="U24" s="6" t="s">
        <v>44</v>
      </c>
      <c r="V24" s="6" t="s">
        <v>44</v>
      </c>
      <c r="W24" s="6" t="s">
        <v>169</v>
      </c>
      <c r="Y24" s="6" t="s">
        <v>170</v>
      </c>
      <c r="AA24" s="6" t="s">
        <v>171</v>
      </c>
      <c r="AB24" s="6" t="s">
        <v>172</v>
      </c>
      <c r="AC24" s="6">
        <v>382.95</v>
      </c>
      <c r="AF24" s="6" t="s">
        <v>42</v>
      </c>
      <c r="AG24" s="7"/>
      <c r="AH24" s="7"/>
      <c r="AI24" s="6" t="str">
        <f>HYPERLINK("https://doi.org/10.3138/9781442674417")</f>
        <v>https://doi.org/10.3138/9781442674417</v>
      </c>
      <c r="AK24" s="6" t="s">
        <v>48</v>
      </c>
    </row>
    <row r="25" spans="1:37" s="6" customFormat="1" x14ac:dyDescent="0.3">
      <c r="A25" s="6">
        <v>549991</v>
      </c>
      <c r="B25" s="7">
        <v>9780231878944</v>
      </c>
      <c r="C25" s="7"/>
      <c r="D25" s="7"/>
      <c r="F25" s="6" t="s">
        <v>173</v>
      </c>
      <c r="G25" s="6" t="s">
        <v>174</v>
      </c>
      <c r="H25" s="6" t="s">
        <v>175</v>
      </c>
      <c r="J25" s="6">
        <v>1</v>
      </c>
      <c r="K25" s="6" t="s">
        <v>176</v>
      </c>
      <c r="M25" s="6" t="s">
        <v>177</v>
      </c>
      <c r="N25" s="9">
        <v>31108</v>
      </c>
      <c r="O25" s="6">
        <v>1985</v>
      </c>
      <c r="P25" s="6">
        <v>244</v>
      </c>
      <c r="R25" s="6">
        <v>10</v>
      </c>
      <c r="T25" s="6" t="s">
        <v>43</v>
      </c>
      <c r="U25" s="6" t="s">
        <v>79</v>
      </c>
      <c r="V25" s="6" t="s">
        <v>80</v>
      </c>
      <c r="W25" s="6" t="s">
        <v>178</v>
      </c>
      <c r="Y25" s="6" t="s">
        <v>179</v>
      </c>
      <c r="AC25" s="6">
        <v>69.989999999999995</v>
      </c>
      <c r="AF25" s="6" t="s">
        <v>42</v>
      </c>
      <c r="AG25" s="7"/>
      <c r="AH25" s="7"/>
      <c r="AI25" s="6" t="str">
        <f>HYPERLINK("https://doi.org/10.7312/sedg90478")</f>
        <v>https://doi.org/10.7312/sedg90478</v>
      </c>
      <c r="AK25" s="6" t="s">
        <v>48</v>
      </c>
    </row>
    <row r="26" spans="1:37" s="6" customFormat="1" x14ac:dyDescent="0.3">
      <c r="A26" s="6">
        <v>528582</v>
      </c>
      <c r="B26" s="7">
        <v>9780231544504</v>
      </c>
      <c r="C26" s="7"/>
      <c r="D26" s="7"/>
      <c r="F26" s="6" t="s">
        <v>180</v>
      </c>
      <c r="H26" s="6" t="s">
        <v>181</v>
      </c>
      <c r="J26" s="6">
        <v>1</v>
      </c>
      <c r="K26" s="6" t="s">
        <v>182</v>
      </c>
      <c r="M26" s="6" t="s">
        <v>177</v>
      </c>
      <c r="N26" s="9">
        <v>43003</v>
      </c>
      <c r="O26" s="6">
        <v>2017</v>
      </c>
      <c r="P26" s="6">
        <v>192</v>
      </c>
      <c r="R26" s="6">
        <v>10</v>
      </c>
      <c r="T26" s="6" t="s">
        <v>43</v>
      </c>
      <c r="U26" s="6" t="s">
        <v>63</v>
      </c>
      <c r="V26" s="6" t="s">
        <v>139</v>
      </c>
      <c r="W26" s="6" t="s">
        <v>183</v>
      </c>
      <c r="Y26" s="6" t="s">
        <v>184</v>
      </c>
      <c r="Z26" s="6" t="s">
        <v>185</v>
      </c>
      <c r="AA26" s="6" t="s">
        <v>186</v>
      </c>
      <c r="AB26" s="6" t="s">
        <v>187</v>
      </c>
      <c r="AC26" s="6">
        <v>13.95</v>
      </c>
      <c r="AF26" s="6" t="s">
        <v>42</v>
      </c>
      <c r="AG26" s="7"/>
      <c r="AH26" s="7"/>
      <c r="AI26" s="6" t="str">
        <f>HYPERLINK("https://doi.org/10.7312/khvo18302")</f>
        <v>https://doi.org/10.7312/khvo18302</v>
      </c>
      <c r="AK26" s="6" t="s">
        <v>48</v>
      </c>
    </row>
    <row r="27" spans="1:37" s="6" customFormat="1" x14ac:dyDescent="0.3">
      <c r="A27" s="6">
        <v>37181</v>
      </c>
      <c r="B27" s="7">
        <v>9783110232424</v>
      </c>
      <c r="C27" s="7">
        <v>9783110232417</v>
      </c>
      <c r="D27" s="7">
        <v>9783110486063</v>
      </c>
      <c r="F27" s="6" t="s">
        <v>188</v>
      </c>
      <c r="G27" s="6" t="s">
        <v>189</v>
      </c>
      <c r="I27" s="6" t="s">
        <v>190</v>
      </c>
      <c r="J27" s="6">
        <v>1</v>
      </c>
      <c r="K27" s="6" t="s">
        <v>152</v>
      </c>
      <c r="L27" s="8" t="s">
        <v>191</v>
      </c>
      <c r="M27" s="6" t="s">
        <v>41</v>
      </c>
      <c r="N27" s="9">
        <v>40501</v>
      </c>
      <c r="O27" s="6">
        <v>2011</v>
      </c>
      <c r="P27" s="6">
        <v>596</v>
      </c>
      <c r="Q27" s="6">
        <v>12</v>
      </c>
      <c r="R27" s="6">
        <v>10</v>
      </c>
      <c r="S27" s="6">
        <v>1524</v>
      </c>
      <c r="T27" s="6" t="s">
        <v>43</v>
      </c>
      <c r="U27" s="6" t="s">
        <v>192</v>
      </c>
      <c r="V27" s="6" t="s">
        <v>192</v>
      </c>
      <c r="W27" s="6" t="s">
        <v>193</v>
      </c>
      <c r="Y27" s="6" t="s">
        <v>194</v>
      </c>
      <c r="AA27" s="6" t="s">
        <v>195</v>
      </c>
      <c r="AB27" s="6" t="s">
        <v>196</v>
      </c>
      <c r="AC27" s="6">
        <v>129</v>
      </c>
      <c r="AD27" s="6">
        <v>144.94999999999999</v>
      </c>
      <c r="AE27" s="6">
        <v>29.95</v>
      </c>
      <c r="AF27" s="6" t="s">
        <v>42</v>
      </c>
      <c r="AG27" s="6" t="s">
        <v>42</v>
      </c>
      <c r="AH27" s="6" t="s">
        <v>42</v>
      </c>
      <c r="AI27" s="6" t="str">
        <f>HYPERLINK("https://doi.org/10.1515/9783110232424")</f>
        <v>https://doi.org/10.1515/9783110232424</v>
      </c>
      <c r="AK27" s="6" t="s">
        <v>48</v>
      </c>
    </row>
    <row r="28" spans="1:37" s="6" customFormat="1" x14ac:dyDescent="0.3">
      <c r="A28" s="6">
        <v>511803</v>
      </c>
      <c r="B28" s="7">
        <v>9783110431360</v>
      </c>
      <c r="C28" s="7">
        <v>9783110440201</v>
      </c>
      <c r="D28" s="7"/>
      <c r="F28" s="6" t="s">
        <v>197</v>
      </c>
      <c r="G28" s="6" t="s">
        <v>198</v>
      </c>
      <c r="I28" s="6" t="s">
        <v>199</v>
      </c>
      <c r="J28" s="6">
        <v>1</v>
      </c>
      <c r="K28" s="6" t="s">
        <v>200</v>
      </c>
      <c r="M28" s="6" t="s">
        <v>41</v>
      </c>
      <c r="N28" s="9">
        <v>43423</v>
      </c>
      <c r="O28" s="6">
        <v>2019</v>
      </c>
      <c r="P28" s="6">
        <v>1120</v>
      </c>
      <c r="Q28" s="6">
        <v>75</v>
      </c>
      <c r="S28" s="6">
        <v>2320</v>
      </c>
      <c r="T28" s="6" t="s">
        <v>43</v>
      </c>
      <c r="U28" s="6" t="s">
        <v>44</v>
      </c>
      <c r="V28" s="6" t="s">
        <v>44</v>
      </c>
      <c r="W28" s="6" t="s">
        <v>201</v>
      </c>
      <c r="Y28" s="6" t="s">
        <v>202</v>
      </c>
      <c r="AA28" s="6" t="s">
        <v>203</v>
      </c>
      <c r="AB28" s="6" t="s">
        <v>204</v>
      </c>
      <c r="AC28" s="6">
        <v>249</v>
      </c>
      <c r="AD28" s="6">
        <v>290</v>
      </c>
      <c r="AF28" s="6" t="s">
        <v>42</v>
      </c>
      <c r="AG28" s="6" t="s">
        <v>42</v>
      </c>
      <c r="AH28" s="7"/>
      <c r="AI28" s="6" t="str">
        <f>HYPERLINK("https://doi.org/10.1515/9783110431360")</f>
        <v>https://doi.org/10.1515/9783110431360</v>
      </c>
      <c r="AK28" s="6" t="s">
        <v>48</v>
      </c>
    </row>
    <row r="29" spans="1:37" s="6" customFormat="1" x14ac:dyDescent="0.3">
      <c r="A29" s="6">
        <v>18434</v>
      </c>
      <c r="B29" s="7">
        <v>9783110217445</v>
      </c>
      <c r="C29" s="7">
        <v>9783110189476</v>
      </c>
      <c r="D29" s="7"/>
      <c r="F29" s="6" t="s">
        <v>69</v>
      </c>
      <c r="I29" s="6" t="s">
        <v>205</v>
      </c>
      <c r="J29" s="6">
        <v>1</v>
      </c>
      <c r="K29" s="6" t="s">
        <v>206</v>
      </c>
      <c r="L29" s="8" t="s">
        <v>207</v>
      </c>
      <c r="M29" s="6" t="s">
        <v>41</v>
      </c>
      <c r="N29" s="9">
        <v>40042</v>
      </c>
      <c r="O29" s="6">
        <v>2009</v>
      </c>
      <c r="P29" s="6">
        <v>468</v>
      </c>
      <c r="R29" s="6">
        <v>10</v>
      </c>
      <c r="S29" s="6" t="s">
        <v>53</v>
      </c>
      <c r="T29" s="6" t="s">
        <v>43</v>
      </c>
      <c r="U29" s="6" t="s">
        <v>72</v>
      </c>
      <c r="V29" s="6" t="s">
        <v>72</v>
      </c>
      <c r="W29" s="6" t="s">
        <v>54</v>
      </c>
      <c r="Y29" s="6" t="s">
        <v>208</v>
      </c>
      <c r="Z29" s="6" t="s">
        <v>209</v>
      </c>
      <c r="AA29" s="6" t="s">
        <v>210</v>
      </c>
      <c r="AB29" s="6" t="s">
        <v>211</v>
      </c>
      <c r="AC29" s="6">
        <v>249</v>
      </c>
      <c r="AD29" s="6">
        <v>220</v>
      </c>
      <c r="AF29" s="6" t="s">
        <v>42</v>
      </c>
      <c r="AG29" s="6" t="s">
        <v>42</v>
      </c>
      <c r="AH29" s="7"/>
      <c r="AI29" s="6" t="str">
        <f>HYPERLINK("https://doi.org/10.1515/9783110217445")</f>
        <v>https://doi.org/10.1515/9783110217445</v>
      </c>
      <c r="AK29" s="6" t="s">
        <v>48</v>
      </c>
    </row>
    <row r="30" spans="1:37" s="6" customFormat="1" x14ac:dyDescent="0.3">
      <c r="A30" s="6">
        <v>580489</v>
      </c>
      <c r="B30" s="7">
        <v>9781479885435</v>
      </c>
      <c r="C30" s="7"/>
      <c r="D30" s="7"/>
      <c r="F30" s="6" t="s">
        <v>212</v>
      </c>
      <c r="I30" s="6" t="s">
        <v>213</v>
      </c>
      <c r="J30" s="6">
        <v>1</v>
      </c>
      <c r="K30" s="6" t="s">
        <v>114</v>
      </c>
      <c r="L30" s="8" t="s">
        <v>214</v>
      </c>
      <c r="M30" s="6" t="s">
        <v>116</v>
      </c>
      <c r="N30" s="9">
        <v>44208</v>
      </c>
      <c r="O30" s="6">
        <v>2021</v>
      </c>
      <c r="R30" s="6">
        <v>10</v>
      </c>
      <c r="T30" s="6" t="s">
        <v>43</v>
      </c>
      <c r="U30" s="6" t="s">
        <v>63</v>
      </c>
      <c r="V30" s="6" t="s">
        <v>215</v>
      </c>
      <c r="W30" s="6" t="s">
        <v>216</v>
      </c>
      <c r="Y30" s="6" t="s">
        <v>217</v>
      </c>
      <c r="AA30" s="6" t="s">
        <v>218</v>
      </c>
      <c r="AB30" s="6" t="s">
        <v>219</v>
      </c>
      <c r="AC30" s="6">
        <v>174.95</v>
      </c>
      <c r="AF30" s="6" t="s">
        <v>42</v>
      </c>
      <c r="AG30" s="7"/>
      <c r="AH30" s="7"/>
      <c r="AI30" s="6" t="str">
        <f>HYPERLINK("https://doi.org/10.18574/nyu/9781479885435.001.0001")</f>
        <v>https://doi.org/10.18574/nyu/9781479885435.001.0001</v>
      </c>
      <c r="AK30" s="6" t="s">
        <v>48</v>
      </c>
    </row>
    <row r="31" spans="1:37" s="6" customFormat="1" x14ac:dyDescent="0.3">
      <c r="A31" s="6">
        <v>580066</v>
      </c>
      <c r="B31" s="7">
        <v>9781479834556</v>
      </c>
      <c r="C31" s="7"/>
      <c r="D31" s="7"/>
      <c r="F31" s="6" t="s">
        <v>220</v>
      </c>
      <c r="G31" s="6" t="s">
        <v>221</v>
      </c>
      <c r="H31" s="6" t="s">
        <v>222</v>
      </c>
      <c r="J31" s="6">
        <v>1</v>
      </c>
      <c r="K31" s="6" t="s">
        <v>223</v>
      </c>
      <c r="L31" s="8" t="s">
        <v>224</v>
      </c>
      <c r="M31" s="6" t="s">
        <v>116</v>
      </c>
      <c r="N31" s="9">
        <v>43970</v>
      </c>
      <c r="O31" s="6">
        <v>2020</v>
      </c>
      <c r="R31" s="6">
        <v>10</v>
      </c>
      <c r="T31" s="6" t="s">
        <v>43</v>
      </c>
      <c r="U31" s="6" t="s">
        <v>97</v>
      </c>
      <c r="V31" s="6" t="s">
        <v>98</v>
      </c>
      <c r="W31" s="6" t="s">
        <v>225</v>
      </c>
      <c r="Y31" s="6" t="s">
        <v>226</v>
      </c>
      <c r="AA31" s="6" t="s">
        <v>227</v>
      </c>
      <c r="AB31" s="6" t="s">
        <v>228</v>
      </c>
      <c r="AC31" s="6">
        <v>174.95</v>
      </c>
      <c r="AF31" s="6" t="s">
        <v>42</v>
      </c>
      <c r="AG31" s="7"/>
      <c r="AH31" s="7"/>
      <c r="AI31" s="6" t="str">
        <f>HYPERLINK("https://doi.org/10.18574/nyu/9781479890040.001.0001")</f>
        <v>https://doi.org/10.18574/nyu/9781479890040.001.0001</v>
      </c>
      <c r="AK31" s="6" t="s">
        <v>48</v>
      </c>
    </row>
    <row r="32" spans="1:37" s="6" customFormat="1" x14ac:dyDescent="0.3">
      <c r="A32" s="6">
        <v>556926</v>
      </c>
      <c r="B32" s="7">
        <v>9780520966222</v>
      </c>
      <c r="C32" s="7"/>
      <c r="D32" s="7"/>
      <c r="F32" s="6" t="s">
        <v>229</v>
      </c>
      <c r="G32" s="6" t="s">
        <v>230</v>
      </c>
      <c r="H32" s="6" t="s">
        <v>231</v>
      </c>
      <c r="J32" s="6">
        <v>1</v>
      </c>
      <c r="M32" s="6" t="s">
        <v>138</v>
      </c>
      <c r="N32" s="9">
        <v>42948</v>
      </c>
      <c r="O32" s="6">
        <v>2017</v>
      </c>
      <c r="P32" s="6">
        <v>208</v>
      </c>
      <c r="R32" s="6">
        <v>10</v>
      </c>
      <c r="T32" s="6" t="s">
        <v>43</v>
      </c>
      <c r="U32" s="6" t="s">
        <v>232</v>
      </c>
      <c r="V32" s="6" t="s">
        <v>233</v>
      </c>
      <c r="W32" s="6" t="s">
        <v>234</v>
      </c>
      <c r="Y32" s="6" t="s">
        <v>235</v>
      </c>
      <c r="Z32" s="6" t="s">
        <v>236</v>
      </c>
      <c r="AB32" s="6" t="s">
        <v>237</v>
      </c>
      <c r="AC32" s="6">
        <v>495.95</v>
      </c>
      <c r="AF32" s="6" t="s">
        <v>42</v>
      </c>
      <c r="AG32" s="7"/>
      <c r="AH32" s="7"/>
      <c r="AI32" s="6" t="str">
        <f>HYPERLINK("https://doi.org/10.1525/9780520966222")</f>
        <v>https://doi.org/10.1525/9780520966222</v>
      </c>
      <c r="AK32" s="6" t="s">
        <v>48</v>
      </c>
    </row>
    <row r="33" spans="1:37" s="6" customFormat="1" x14ac:dyDescent="0.3">
      <c r="A33" s="6">
        <v>528215</v>
      </c>
      <c r="B33" s="7">
        <v>9780231541510</v>
      </c>
      <c r="C33" s="7"/>
      <c r="D33" s="7"/>
      <c r="F33" s="6" t="s">
        <v>238</v>
      </c>
      <c r="G33" s="6" t="s">
        <v>239</v>
      </c>
      <c r="H33" s="6" t="s">
        <v>240</v>
      </c>
      <c r="J33" s="6">
        <v>1</v>
      </c>
      <c r="K33" s="6" t="s">
        <v>241</v>
      </c>
      <c r="M33" s="6" t="s">
        <v>177</v>
      </c>
      <c r="N33" s="9">
        <v>42556</v>
      </c>
      <c r="O33" s="6">
        <v>2016</v>
      </c>
      <c r="P33" s="6">
        <v>248</v>
      </c>
      <c r="R33" s="6">
        <v>10</v>
      </c>
      <c r="T33" s="6" t="s">
        <v>43</v>
      </c>
      <c r="U33" s="6" t="s">
        <v>44</v>
      </c>
      <c r="V33" s="6" t="s">
        <v>44</v>
      </c>
      <c r="W33" s="6" t="s">
        <v>242</v>
      </c>
      <c r="Y33" s="6" t="s">
        <v>243</v>
      </c>
      <c r="Z33" s="6" t="s">
        <v>244</v>
      </c>
      <c r="AA33" s="6" t="s">
        <v>245</v>
      </c>
      <c r="AB33" s="6" t="s">
        <v>246</v>
      </c>
      <c r="AC33" s="6">
        <v>25.95</v>
      </c>
      <c r="AF33" s="6" t="s">
        <v>42</v>
      </c>
      <c r="AG33" s="7"/>
      <c r="AH33" s="7"/>
      <c r="AI33" s="6" t="str">
        <f>HYPERLINK("https://doi.org/10.7312/irig17386")</f>
        <v>https://doi.org/10.7312/irig17386</v>
      </c>
      <c r="AK33" s="6" t="s">
        <v>48</v>
      </c>
    </row>
    <row r="34" spans="1:37" s="6" customFormat="1" x14ac:dyDescent="0.3">
      <c r="A34" s="6">
        <v>596487</v>
      </c>
      <c r="B34" s="7">
        <v>9781479862702</v>
      </c>
      <c r="C34" s="7"/>
      <c r="D34" s="7"/>
      <c r="F34" s="6" t="s">
        <v>247</v>
      </c>
      <c r="I34" s="6" t="s">
        <v>248</v>
      </c>
      <c r="J34" s="6">
        <v>1</v>
      </c>
      <c r="K34" s="6" t="s">
        <v>114</v>
      </c>
      <c r="L34" s="8" t="s">
        <v>249</v>
      </c>
      <c r="M34" s="6" t="s">
        <v>116</v>
      </c>
      <c r="N34" s="9">
        <v>44355</v>
      </c>
      <c r="O34" s="6">
        <v>2021</v>
      </c>
      <c r="R34" s="6">
        <v>10</v>
      </c>
      <c r="T34" s="6" t="s">
        <v>43</v>
      </c>
      <c r="U34" s="6" t="s">
        <v>63</v>
      </c>
      <c r="V34" s="6" t="s">
        <v>250</v>
      </c>
      <c r="W34" s="6" t="s">
        <v>251</v>
      </c>
      <c r="Y34" s="6" t="s">
        <v>252</v>
      </c>
      <c r="AA34" s="6" t="s">
        <v>253</v>
      </c>
      <c r="AB34" s="6" t="s">
        <v>254</v>
      </c>
      <c r="AC34" s="6">
        <v>174.95</v>
      </c>
      <c r="AF34" s="6" t="s">
        <v>42</v>
      </c>
      <c r="AG34" s="7"/>
      <c r="AH34" s="7"/>
      <c r="AI34" s="6" t="str">
        <f>HYPERLINK("https://doi.org/10.18574/nyu/9781479862702.001.0001")</f>
        <v>https://doi.org/10.18574/nyu/9781479862702.001.0001</v>
      </c>
      <c r="AK34" s="6" t="s">
        <v>48</v>
      </c>
    </row>
    <row r="35" spans="1:37" s="6" customFormat="1" x14ac:dyDescent="0.3">
      <c r="A35" s="6">
        <v>595874</v>
      </c>
      <c r="B35" s="7">
        <v>9780691212548</v>
      </c>
      <c r="C35" s="7"/>
      <c r="D35" s="7"/>
      <c r="F35" s="6" t="s">
        <v>255</v>
      </c>
      <c r="G35" s="6" t="s">
        <v>256</v>
      </c>
      <c r="H35" s="6" t="s">
        <v>257</v>
      </c>
      <c r="J35" s="6">
        <v>1</v>
      </c>
      <c r="K35" s="6" t="s">
        <v>258</v>
      </c>
      <c r="L35" s="8" t="s">
        <v>259</v>
      </c>
      <c r="M35" s="6" t="s">
        <v>62</v>
      </c>
      <c r="N35" s="9">
        <v>44292</v>
      </c>
      <c r="O35" s="6">
        <v>2021</v>
      </c>
      <c r="P35" s="6">
        <v>368</v>
      </c>
      <c r="R35" s="6">
        <v>10</v>
      </c>
      <c r="T35" s="6" t="s">
        <v>43</v>
      </c>
      <c r="U35" s="6" t="s">
        <v>232</v>
      </c>
      <c r="V35" s="6" t="s">
        <v>233</v>
      </c>
      <c r="W35" s="6" t="s">
        <v>260</v>
      </c>
      <c r="Y35" s="6" t="s">
        <v>261</v>
      </c>
      <c r="AA35" s="6" t="s">
        <v>262</v>
      </c>
      <c r="AB35" s="6" t="s">
        <v>263</v>
      </c>
      <c r="AC35" s="6">
        <v>160</v>
      </c>
      <c r="AF35" s="6" t="s">
        <v>42</v>
      </c>
      <c r="AG35" s="7"/>
      <c r="AH35" s="7"/>
      <c r="AI35" s="6" t="str">
        <f>HYPERLINK("https://doi.org/10.1515/9780691212548?locatt=mode:legacy")</f>
        <v>https://doi.org/10.1515/9780691212548?locatt=mode:legacy</v>
      </c>
      <c r="AK35" s="6" t="s">
        <v>48</v>
      </c>
    </row>
    <row r="36" spans="1:37" s="6" customFormat="1" x14ac:dyDescent="0.3">
      <c r="A36" s="6">
        <v>570751</v>
      </c>
      <c r="B36" s="7">
        <v>9780231546317</v>
      </c>
      <c r="C36" s="7"/>
      <c r="D36" s="7"/>
      <c r="F36" s="6" t="s">
        <v>264</v>
      </c>
      <c r="G36" s="6" t="s">
        <v>265</v>
      </c>
      <c r="H36" s="6" t="s">
        <v>266</v>
      </c>
      <c r="J36" s="6">
        <v>1</v>
      </c>
      <c r="K36" s="6" t="s">
        <v>267</v>
      </c>
      <c r="M36" s="6" t="s">
        <v>177</v>
      </c>
      <c r="N36" s="9">
        <v>43759</v>
      </c>
      <c r="O36" s="6">
        <v>2019</v>
      </c>
      <c r="R36" s="6">
        <v>10</v>
      </c>
      <c r="T36" s="6" t="s">
        <v>43</v>
      </c>
      <c r="U36" s="6" t="s">
        <v>79</v>
      </c>
      <c r="V36" s="6" t="s">
        <v>80</v>
      </c>
      <c r="W36" s="6" t="s">
        <v>268</v>
      </c>
      <c r="Y36" s="6" t="s">
        <v>269</v>
      </c>
      <c r="Z36" s="6" t="s">
        <v>270</v>
      </c>
      <c r="AA36" s="6" t="s">
        <v>271</v>
      </c>
      <c r="AB36" s="6" t="s">
        <v>272</v>
      </c>
      <c r="AC36" s="6">
        <v>30.95</v>
      </c>
      <c r="AF36" s="6" t="s">
        <v>42</v>
      </c>
      <c r="AG36" s="7"/>
      <c r="AH36" s="7"/>
      <c r="AI36" s="6" t="str">
        <f>HYPERLINK("https://doi.org/10.7312/outk18574")</f>
        <v>https://doi.org/10.7312/outk18574</v>
      </c>
      <c r="AK36" s="6" t="s">
        <v>48</v>
      </c>
    </row>
    <row r="37" spans="1:37" s="6" customFormat="1" x14ac:dyDescent="0.3">
      <c r="A37" s="6">
        <v>512284</v>
      </c>
      <c r="B37" s="7">
        <v>9781400846153</v>
      </c>
      <c r="C37" s="7"/>
      <c r="D37" s="7"/>
      <c r="F37" s="6" t="s">
        <v>273</v>
      </c>
      <c r="H37" s="6" t="s">
        <v>274</v>
      </c>
      <c r="J37" s="6">
        <v>1</v>
      </c>
      <c r="K37" s="6" t="s">
        <v>275</v>
      </c>
      <c r="L37" s="8" t="s">
        <v>276</v>
      </c>
      <c r="M37" s="6" t="s">
        <v>62</v>
      </c>
      <c r="N37" s="9">
        <v>41476</v>
      </c>
      <c r="O37" s="6">
        <v>1973</v>
      </c>
      <c r="P37" s="6">
        <v>752</v>
      </c>
      <c r="R37" s="6">
        <v>10</v>
      </c>
      <c r="T37" s="6" t="s">
        <v>43</v>
      </c>
      <c r="U37" s="6" t="s">
        <v>277</v>
      </c>
      <c r="V37" s="6" t="s">
        <v>278</v>
      </c>
      <c r="W37" s="6" t="s">
        <v>279</v>
      </c>
      <c r="Y37" s="6" t="s">
        <v>280</v>
      </c>
      <c r="Z37" s="6" t="s">
        <v>281</v>
      </c>
      <c r="AA37" s="6" t="s">
        <v>282</v>
      </c>
      <c r="AB37" s="6" t="s">
        <v>283</v>
      </c>
      <c r="AC37" s="6">
        <v>250</v>
      </c>
      <c r="AF37" s="6" t="s">
        <v>42</v>
      </c>
      <c r="AG37" s="7"/>
      <c r="AH37" s="7"/>
      <c r="AI37" s="6" t="str">
        <f>HYPERLINK("https://doi.org/10.1515/9781400846153")</f>
        <v>https://doi.org/10.1515/9781400846153</v>
      </c>
      <c r="AK37" s="6" t="s">
        <v>48</v>
      </c>
    </row>
    <row r="38" spans="1:37" s="6" customFormat="1" x14ac:dyDescent="0.3">
      <c r="A38" s="6">
        <v>595798</v>
      </c>
      <c r="B38" s="7">
        <v>9780812297812</v>
      </c>
      <c r="C38" s="7"/>
      <c r="D38" s="7"/>
      <c r="F38" s="6" t="s">
        <v>284</v>
      </c>
      <c r="G38" s="6" t="s">
        <v>285</v>
      </c>
      <c r="I38" s="6" t="s">
        <v>286</v>
      </c>
      <c r="J38" s="6">
        <v>1</v>
      </c>
      <c r="K38" s="6" t="s">
        <v>287</v>
      </c>
      <c r="M38" s="6" t="s">
        <v>288</v>
      </c>
      <c r="N38" s="9">
        <v>44267</v>
      </c>
      <c r="O38" s="6">
        <v>2021</v>
      </c>
      <c r="P38" s="6">
        <v>384</v>
      </c>
      <c r="R38" s="6">
        <v>10</v>
      </c>
      <c r="T38" s="6" t="s">
        <v>43</v>
      </c>
      <c r="U38" s="6" t="s">
        <v>97</v>
      </c>
      <c r="V38" s="6" t="s">
        <v>98</v>
      </c>
      <c r="W38" s="6" t="s">
        <v>289</v>
      </c>
      <c r="Y38" s="6" t="s">
        <v>290</v>
      </c>
      <c r="Z38" s="6" t="s">
        <v>291</v>
      </c>
      <c r="AB38" s="6" t="s">
        <v>292</v>
      </c>
      <c r="AC38" s="6">
        <v>63.95</v>
      </c>
      <c r="AF38" s="6" t="s">
        <v>42</v>
      </c>
      <c r="AG38" s="7"/>
      <c r="AH38" s="7"/>
      <c r="AI38" s="6" t="str">
        <f>HYPERLINK("https://doi.org/10.9783/9780812297812?locatt=mode:legacy")</f>
        <v>https://doi.org/10.9783/9780812297812?locatt=mode:legacy</v>
      </c>
      <c r="AK38" s="6" t="s">
        <v>48</v>
      </c>
    </row>
    <row r="39" spans="1:37" s="6" customFormat="1" x14ac:dyDescent="0.3">
      <c r="A39" s="6">
        <v>518647</v>
      </c>
      <c r="B39" s="7">
        <v>9780812292374</v>
      </c>
      <c r="C39" s="7"/>
      <c r="D39" s="7"/>
      <c r="F39" s="6" t="s">
        <v>293</v>
      </c>
      <c r="G39" s="6" t="s">
        <v>294</v>
      </c>
      <c r="J39" s="6">
        <v>1</v>
      </c>
      <c r="K39" s="6" t="s">
        <v>295</v>
      </c>
      <c r="M39" s="6" t="s">
        <v>288</v>
      </c>
      <c r="N39" s="9">
        <v>42080</v>
      </c>
      <c r="O39" s="6">
        <v>1997</v>
      </c>
      <c r="P39" s="6">
        <v>296</v>
      </c>
      <c r="R39" s="6">
        <v>10</v>
      </c>
      <c r="T39" s="6" t="s">
        <v>43</v>
      </c>
      <c r="U39" s="6" t="s">
        <v>232</v>
      </c>
      <c r="V39" s="6" t="s">
        <v>233</v>
      </c>
      <c r="W39" s="6" t="s">
        <v>296</v>
      </c>
      <c r="Y39" s="6" t="s">
        <v>297</v>
      </c>
      <c r="Z39" s="6" t="s">
        <v>298</v>
      </c>
      <c r="AA39" s="6" t="s">
        <v>299</v>
      </c>
      <c r="AB39" s="6" t="s">
        <v>300</v>
      </c>
      <c r="AC39" s="6">
        <v>37.950000000000003</v>
      </c>
      <c r="AF39" s="6" t="s">
        <v>42</v>
      </c>
      <c r="AG39" s="7"/>
      <c r="AH39" s="7"/>
      <c r="AI39" s="6" t="str">
        <f>HYPERLINK("https://doi.org/10.9783/9780812292374")</f>
        <v>https://doi.org/10.9783/9780812292374</v>
      </c>
      <c r="AK39" s="6" t="s">
        <v>48</v>
      </c>
    </row>
    <row r="40" spans="1:37" s="6" customFormat="1" x14ac:dyDescent="0.3">
      <c r="A40" s="6">
        <v>574972</v>
      </c>
      <c r="B40" s="7">
        <v>9780520910287</v>
      </c>
      <c r="C40" s="7"/>
      <c r="D40" s="7"/>
      <c r="F40" s="6" t="s">
        <v>301</v>
      </c>
      <c r="G40" s="6" t="s">
        <v>302</v>
      </c>
      <c r="I40" s="6" t="s">
        <v>303</v>
      </c>
      <c r="J40" s="6">
        <v>1</v>
      </c>
      <c r="K40" s="6" t="s">
        <v>304</v>
      </c>
      <c r="L40" s="8" t="s">
        <v>305</v>
      </c>
      <c r="M40" s="6" t="s">
        <v>138</v>
      </c>
      <c r="N40" s="9">
        <v>34334</v>
      </c>
      <c r="O40" s="6">
        <v>1993</v>
      </c>
      <c r="P40" s="6">
        <v>188</v>
      </c>
      <c r="R40" s="6">
        <v>10</v>
      </c>
      <c r="T40" s="6" t="s">
        <v>43</v>
      </c>
      <c r="U40" s="6" t="s">
        <v>44</v>
      </c>
      <c r="V40" s="6" t="s">
        <v>44</v>
      </c>
      <c r="W40" s="6" t="s">
        <v>306</v>
      </c>
      <c r="AC40" s="6">
        <v>334.95</v>
      </c>
      <c r="AF40" s="6" t="s">
        <v>42</v>
      </c>
      <c r="AG40" s="7"/>
      <c r="AH40" s="7"/>
      <c r="AI40" s="6" t="str">
        <f>HYPERLINK("https://doi.org/10.1525/9780520910287")</f>
        <v>https://doi.org/10.1525/9780520910287</v>
      </c>
      <c r="AK40" s="6" t="s">
        <v>48</v>
      </c>
    </row>
    <row r="41" spans="1:37" s="6" customFormat="1" x14ac:dyDescent="0.3">
      <c r="A41" s="6">
        <v>622475</v>
      </c>
      <c r="B41" s="7">
        <v>9781474473637</v>
      </c>
      <c r="C41" s="7"/>
      <c r="D41" s="7"/>
      <c r="F41" s="6" t="s">
        <v>307</v>
      </c>
      <c r="G41" s="6" t="s">
        <v>308</v>
      </c>
      <c r="H41" s="6" t="s">
        <v>309</v>
      </c>
      <c r="J41" s="6">
        <v>1</v>
      </c>
      <c r="M41" s="6" t="s">
        <v>310</v>
      </c>
      <c r="N41" s="9">
        <v>44607</v>
      </c>
      <c r="O41" s="6">
        <v>2001</v>
      </c>
      <c r="P41" s="6">
        <v>336</v>
      </c>
      <c r="R41" s="6">
        <v>10</v>
      </c>
      <c r="T41" s="6" t="s">
        <v>43</v>
      </c>
      <c r="U41" s="6" t="s">
        <v>44</v>
      </c>
      <c r="V41" s="6" t="s">
        <v>44</v>
      </c>
      <c r="W41" s="6" t="s">
        <v>54</v>
      </c>
      <c r="Y41" s="6" t="s">
        <v>311</v>
      </c>
      <c r="AC41" s="6">
        <v>25.95</v>
      </c>
      <c r="AF41" s="6" t="s">
        <v>42</v>
      </c>
      <c r="AG41" s="7"/>
      <c r="AH41" s="7"/>
      <c r="AI41" s="6" t="str">
        <f>HYPERLINK("https://doi.org/10.1515/9781474473637")</f>
        <v>https://doi.org/10.1515/9781474473637</v>
      </c>
      <c r="AK41" s="6" t="s">
        <v>48</v>
      </c>
    </row>
    <row r="42" spans="1:37" s="6" customFormat="1" x14ac:dyDescent="0.3">
      <c r="A42" s="6">
        <v>511086</v>
      </c>
      <c r="B42" s="7">
        <v>9783110432466</v>
      </c>
      <c r="C42" s="7">
        <v>9783110440614</v>
      </c>
      <c r="D42" s="7">
        <v>9783110655803</v>
      </c>
      <c r="F42" s="6" t="s">
        <v>312</v>
      </c>
      <c r="G42" s="6" t="s">
        <v>313</v>
      </c>
      <c r="I42" s="6" t="s">
        <v>314</v>
      </c>
      <c r="J42" s="6">
        <v>1</v>
      </c>
      <c r="K42" s="6" t="s">
        <v>200</v>
      </c>
      <c r="L42" s="8" t="s">
        <v>315</v>
      </c>
      <c r="M42" s="6" t="s">
        <v>41</v>
      </c>
      <c r="N42" s="9">
        <v>42912</v>
      </c>
      <c r="O42" s="6">
        <v>2017</v>
      </c>
      <c r="P42" s="6">
        <v>548</v>
      </c>
      <c r="T42" s="6" t="s">
        <v>43</v>
      </c>
      <c r="U42" s="6" t="s">
        <v>316</v>
      </c>
      <c r="V42" s="6" t="s">
        <v>316</v>
      </c>
      <c r="W42" s="6" t="s">
        <v>317</v>
      </c>
      <c r="Y42" s="6" t="s">
        <v>318</v>
      </c>
      <c r="AA42" s="6" t="s">
        <v>319</v>
      </c>
      <c r="AB42" s="6" t="s">
        <v>320</v>
      </c>
      <c r="AC42" s="6">
        <v>249</v>
      </c>
      <c r="AD42" s="6">
        <v>194.95</v>
      </c>
      <c r="AE42" s="6">
        <v>39.950000000000003</v>
      </c>
      <c r="AF42" s="6" t="s">
        <v>42</v>
      </c>
      <c r="AG42" s="6" t="s">
        <v>42</v>
      </c>
      <c r="AH42" s="6" t="s">
        <v>42</v>
      </c>
      <c r="AI42" s="6" t="str">
        <f>HYPERLINK("https://doi.org/10.1515/9783110432466")</f>
        <v>https://doi.org/10.1515/9783110432466</v>
      </c>
      <c r="AK42" s="6" t="s">
        <v>48</v>
      </c>
    </row>
    <row r="43" spans="1:37" s="6" customFormat="1" x14ac:dyDescent="0.3">
      <c r="A43" s="6">
        <v>594310</v>
      </c>
      <c r="B43" s="7">
        <v>9780813591452</v>
      </c>
      <c r="C43" s="7"/>
      <c r="D43" s="7"/>
      <c r="F43" s="6" t="s">
        <v>321</v>
      </c>
      <c r="G43" s="6" t="s">
        <v>322</v>
      </c>
      <c r="I43" s="6" t="s">
        <v>323</v>
      </c>
      <c r="J43" s="6">
        <v>1</v>
      </c>
      <c r="M43" s="6" t="s">
        <v>324</v>
      </c>
      <c r="N43" s="9">
        <v>44057</v>
      </c>
      <c r="O43" s="6">
        <v>2020</v>
      </c>
      <c r="P43" s="6">
        <v>270</v>
      </c>
      <c r="R43" s="6">
        <v>10</v>
      </c>
      <c r="T43" s="6" t="s">
        <v>43</v>
      </c>
      <c r="U43" s="6" t="s">
        <v>44</v>
      </c>
      <c r="V43" s="6" t="s">
        <v>44</v>
      </c>
      <c r="W43" s="6" t="s">
        <v>325</v>
      </c>
      <c r="Y43" s="6" t="s">
        <v>326</v>
      </c>
      <c r="Z43" s="6" t="s">
        <v>327</v>
      </c>
      <c r="AA43" s="6" t="s">
        <v>328</v>
      </c>
      <c r="AB43" s="6" t="s">
        <v>329</v>
      </c>
      <c r="AC43" s="6">
        <v>266.95</v>
      </c>
      <c r="AF43" s="6" t="s">
        <v>42</v>
      </c>
      <c r="AG43" s="7"/>
      <c r="AH43" s="7"/>
      <c r="AK43" s="6" t="s">
        <v>48</v>
      </c>
    </row>
    <row r="44" spans="1:37" s="6" customFormat="1" x14ac:dyDescent="0.3">
      <c r="A44" s="6">
        <v>529075</v>
      </c>
      <c r="B44" s="7">
        <v>9780812293210</v>
      </c>
      <c r="C44" s="7"/>
      <c r="D44" s="7"/>
      <c r="F44" s="6" t="s">
        <v>330</v>
      </c>
      <c r="J44" s="6">
        <v>1</v>
      </c>
      <c r="K44" s="6" t="s">
        <v>295</v>
      </c>
      <c r="M44" s="6" t="s">
        <v>288</v>
      </c>
      <c r="N44" s="9">
        <v>42912</v>
      </c>
      <c r="O44" s="6">
        <v>2017</v>
      </c>
      <c r="P44" s="6">
        <v>1248</v>
      </c>
      <c r="R44" s="6">
        <v>10</v>
      </c>
      <c r="T44" s="6" t="s">
        <v>43</v>
      </c>
      <c r="U44" s="6" t="s">
        <v>79</v>
      </c>
      <c r="V44" s="6" t="s">
        <v>80</v>
      </c>
      <c r="W44" s="6" t="s">
        <v>331</v>
      </c>
      <c r="Y44" s="6" t="s">
        <v>332</v>
      </c>
      <c r="Z44" s="6" t="s">
        <v>333</v>
      </c>
      <c r="AA44" s="6" t="s">
        <v>334</v>
      </c>
      <c r="AB44" s="6" t="s">
        <v>335</v>
      </c>
      <c r="AC44" s="6">
        <v>78.95</v>
      </c>
      <c r="AF44" s="6" t="s">
        <v>42</v>
      </c>
      <c r="AG44" s="7"/>
      <c r="AH44" s="7"/>
      <c r="AI44" s="6" t="str">
        <f>HYPERLINK("https://doi.org/10.9783/9780812293210")</f>
        <v>https://doi.org/10.9783/9780812293210</v>
      </c>
      <c r="AK44" s="6" t="s">
        <v>48</v>
      </c>
    </row>
    <row r="45" spans="1:37" s="6" customFormat="1" x14ac:dyDescent="0.3">
      <c r="A45" s="6">
        <v>550425</v>
      </c>
      <c r="B45" s="7">
        <v>9780824877385</v>
      </c>
      <c r="C45" s="7"/>
      <c r="D45" s="7"/>
      <c r="F45" s="6" t="s">
        <v>336</v>
      </c>
      <c r="I45" s="6" t="s">
        <v>337</v>
      </c>
      <c r="J45" s="6">
        <v>1</v>
      </c>
      <c r="K45" s="6" t="s">
        <v>338</v>
      </c>
      <c r="M45" s="6" t="s">
        <v>339</v>
      </c>
      <c r="N45" s="9">
        <v>43585</v>
      </c>
      <c r="O45" s="6">
        <v>2019</v>
      </c>
      <c r="P45" s="6">
        <v>384</v>
      </c>
      <c r="R45" s="6">
        <v>10</v>
      </c>
      <c r="T45" s="6" t="s">
        <v>43</v>
      </c>
      <c r="U45" s="6" t="s">
        <v>97</v>
      </c>
      <c r="V45" s="6" t="s">
        <v>98</v>
      </c>
      <c r="W45" s="6" t="s">
        <v>340</v>
      </c>
      <c r="Y45" s="6" t="s">
        <v>341</v>
      </c>
      <c r="AA45" s="6" t="s">
        <v>342</v>
      </c>
      <c r="AB45" s="6" t="s">
        <v>343</v>
      </c>
      <c r="AC45" s="6">
        <v>216.95</v>
      </c>
      <c r="AF45" s="6" t="s">
        <v>42</v>
      </c>
      <c r="AG45" s="7"/>
      <c r="AH45" s="7"/>
      <c r="AI45" s="6" t="str">
        <f>HYPERLINK("https://doi.org/10.1515/9780824877385")</f>
        <v>https://doi.org/10.1515/9780824877385</v>
      </c>
      <c r="AK45" s="6" t="s">
        <v>48</v>
      </c>
    </row>
    <row r="46" spans="1:37" s="6" customFormat="1" x14ac:dyDescent="0.3">
      <c r="A46" s="6">
        <v>505937</v>
      </c>
      <c r="B46" s="7">
        <v>9783110408263</v>
      </c>
      <c r="C46" s="7">
        <v>9783110408102</v>
      </c>
      <c r="D46" s="7">
        <v>9783110553093</v>
      </c>
      <c r="F46" s="6" t="s">
        <v>344</v>
      </c>
      <c r="G46" s="6" t="s">
        <v>345</v>
      </c>
      <c r="I46" s="6" t="s">
        <v>346</v>
      </c>
      <c r="J46" s="6">
        <v>1</v>
      </c>
      <c r="K46" s="6" t="s">
        <v>206</v>
      </c>
      <c r="L46" s="8" t="s">
        <v>347</v>
      </c>
      <c r="M46" s="6" t="s">
        <v>41</v>
      </c>
      <c r="N46" s="9">
        <v>42059</v>
      </c>
      <c r="O46" s="6">
        <v>2015</v>
      </c>
      <c r="P46" s="6">
        <v>442</v>
      </c>
      <c r="Q46" s="6">
        <v>3</v>
      </c>
      <c r="S46" s="6">
        <v>2320</v>
      </c>
      <c r="T46" s="6" t="s">
        <v>43</v>
      </c>
      <c r="U46" s="6" t="s">
        <v>72</v>
      </c>
      <c r="V46" s="6" t="s">
        <v>72</v>
      </c>
      <c r="W46" s="6" t="s">
        <v>54</v>
      </c>
      <c r="Y46" s="6" t="s">
        <v>348</v>
      </c>
      <c r="AB46" s="6" t="s">
        <v>349</v>
      </c>
      <c r="AC46" s="6">
        <v>129</v>
      </c>
      <c r="AD46" s="6">
        <v>119.95</v>
      </c>
      <c r="AE46" s="6">
        <v>24.95</v>
      </c>
      <c r="AF46" s="6" t="s">
        <v>42</v>
      </c>
      <c r="AG46" s="6" t="s">
        <v>42</v>
      </c>
      <c r="AH46" s="6" t="s">
        <v>42</v>
      </c>
      <c r="AI46" s="6" t="str">
        <f>HYPERLINK("https://doi.org/10.1515/9783110408263")</f>
        <v>https://doi.org/10.1515/9783110408263</v>
      </c>
      <c r="AK46" s="6" t="s">
        <v>48</v>
      </c>
    </row>
    <row r="47" spans="1:37" s="6" customFormat="1" x14ac:dyDescent="0.3">
      <c r="A47" s="6">
        <v>322157</v>
      </c>
      <c r="B47" s="7">
        <v>9780674864184</v>
      </c>
      <c r="C47" s="7">
        <v>9780674864177</v>
      </c>
      <c r="D47" s="7"/>
      <c r="F47" s="6" t="s">
        <v>350</v>
      </c>
      <c r="I47" s="6" t="s">
        <v>351</v>
      </c>
      <c r="J47" s="6">
        <v>1</v>
      </c>
      <c r="M47" s="6" t="s">
        <v>78</v>
      </c>
      <c r="N47" s="9">
        <v>41548</v>
      </c>
      <c r="O47" s="6">
        <v>1965</v>
      </c>
      <c r="P47" s="6">
        <v>636</v>
      </c>
      <c r="R47" s="6">
        <v>10</v>
      </c>
      <c r="T47" s="6" t="s">
        <v>43</v>
      </c>
      <c r="U47" s="6" t="s">
        <v>44</v>
      </c>
      <c r="V47" s="6" t="s">
        <v>44</v>
      </c>
      <c r="W47" s="6" t="s">
        <v>54</v>
      </c>
      <c r="AC47" s="6">
        <v>60</v>
      </c>
      <c r="AD47" s="6">
        <v>60</v>
      </c>
      <c r="AF47" s="6" t="s">
        <v>42</v>
      </c>
      <c r="AG47" s="6" t="s">
        <v>42</v>
      </c>
      <c r="AH47" s="7"/>
      <c r="AI47" s="6" t="str">
        <f>HYPERLINK("https://doi.org/10.4159/harvard.9780674864184")</f>
        <v>https://doi.org/10.4159/harvard.9780674864184</v>
      </c>
      <c r="AK47" s="6" t="s">
        <v>48</v>
      </c>
    </row>
    <row r="48" spans="1:37" s="6" customFormat="1" x14ac:dyDescent="0.3">
      <c r="A48" s="6">
        <v>542569</v>
      </c>
      <c r="B48" s="7">
        <v>9780691184289</v>
      </c>
      <c r="C48" s="7"/>
      <c r="D48" s="7"/>
      <c r="F48" s="6" t="s">
        <v>352</v>
      </c>
      <c r="G48" s="6" t="s">
        <v>353</v>
      </c>
      <c r="H48" s="6" t="s">
        <v>354</v>
      </c>
      <c r="J48" s="6">
        <v>1</v>
      </c>
      <c r="K48" s="6" t="s">
        <v>88</v>
      </c>
      <c r="L48" s="8" t="s">
        <v>355</v>
      </c>
      <c r="M48" s="6" t="s">
        <v>62</v>
      </c>
      <c r="N48" s="9">
        <v>43487</v>
      </c>
      <c r="O48" s="6">
        <v>2019</v>
      </c>
      <c r="P48" s="6">
        <v>376</v>
      </c>
      <c r="R48" s="6">
        <v>10</v>
      </c>
      <c r="T48" s="6" t="s">
        <v>43</v>
      </c>
      <c r="U48" s="6" t="s">
        <v>232</v>
      </c>
      <c r="V48" s="6" t="s">
        <v>356</v>
      </c>
      <c r="W48" s="6" t="s">
        <v>357</v>
      </c>
      <c r="Y48" s="6" t="s">
        <v>358</v>
      </c>
      <c r="AA48" s="6" t="s">
        <v>359</v>
      </c>
      <c r="AB48" s="6" t="s">
        <v>360</v>
      </c>
      <c r="AC48" s="6">
        <v>91</v>
      </c>
      <c r="AF48" s="6" t="s">
        <v>42</v>
      </c>
      <c r="AG48" s="7"/>
      <c r="AH48" s="7"/>
      <c r="AI48" s="6" t="str">
        <f>HYPERLINK("https://doi.org/10.1515/9780691184289?locatt=mode:legacy")</f>
        <v>https://doi.org/10.1515/9780691184289?locatt=mode:legacy</v>
      </c>
      <c r="AK48" s="6" t="s">
        <v>48</v>
      </c>
    </row>
    <row r="49" spans="1:37" s="6" customFormat="1" x14ac:dyDescent="0.3">
      <c r="A49" s="6">
        <v>605099</v>
      </c>
      <c r="B49" s="7">
        <v>9780231551366</v>
      </c>
      <c r="C49" s="7"/>
      <c r="D49" s="7"/>
      <c r="F49" s="6" t="s">
        <v>361</v>
      </c>
      <c r="G49" s="6" t="s">
        <v>362</v>
      </c>
      <c r="H49" s="6" t="s">
        <v>363</v>
      </c>
      <c r="J49" s="6">
        <v>1</v>
      </c>
      <c r="M49" s="6" t="s">
        <v>177</v>
      </c>
      <c r="N49" s="9">
        <v>44382</v>
      </c>
      <c r="O49" s="6">
        <v>2020</v>
      </c>
      <c r="R49" s="6">
        <v>10</v>
      </c>
      <c r="T49" s="6" t="s">
        <v>43</v>
      </c>
      <c r="U49" s="6" t="s">
        <v>192</v>
      </c>
      <c r="V49" s="6" t="s">
        <v>192</v>
      </c>
      <c r="W49" s="6" t="s">
        <v>364</v>
      </c>
      <c r="Y49" s="6" t="s">
        <v>365</v>
      </c>
      <c r="Z49" s="6" t="s">
        <v>366</v>
      </c>
      <c r="AA49" s="6" t="s">
        <v>367</v>
      </c>
      <c r="AB49" s="6" t="s">
        <v>368</v>
      </c>
      <c r="AC49" s="6">
        <v>30.26</v>
      </c>
      <c r="AF49" s="6" t="s">
        <v>42</v>
      </c>
      <c r="AG49" s="7"/>
      <c r="AH49" s="7"/>
      <c r="AI49" s="6" t="str">
        <f>HYPERLINK("https://doi.org/10.7312/devu19550")</f>
        <v>https://doi.org/10.7312/devu19550</v>
      </c>
      <c r="AK49" s="6" t="s">
        <v>48</v>
      </c>
    </row>
    <row r="50" spans="1:37" s="6" customFormat="1" x14ac:dyDescent="0.3">
      <c r="A50" s="6">
        <v>608719</v>
      </c>
      <c r="B50" s="7">
        <v>9780674257931</v>
      </c>
      <c r="C50" s="7"/>
      <c r="D50" s="7"/>
      <c r="F50" s="6" t="s">
        <v>369</v>
      </c>
      <c r="H50" s="6" t="s">
        <v>370</v>
      </c>
      <c r="J50" s="6">
        <v>1</v>
      </c>
      <c r="M50" s="6" t="s">
        <v>78</v>
      </c>
      <c r="N50" s="9">
        <v>41400</v>
      </c>
      <c r="O50" s="6">
        <v>2013</v>
      </c>
      <c r="P50" s="6">
        <v>624</v>
      </c>
      <c r="R50" s="6">
        <v>10</v>
      </c>
      <c r="T50" s="6" t="s">
        <v>43</v>
      </c>
      <c r="U50" s="6" t="s">
        <v>44</v>
      </c>
      <c r="V50" s="6" t="s">
        <v>44</v>
      </c>
      <c r="W50" s="6" t="s">
        <v>371</v>
      </c>
      <c r="Y50" s="6" t="s">
        <v>372</v>
      </c>
      <c r="Z50" s="6" t="s">
        <v>373</v>
      </c>
      <c r="AA50" s="6" t="s">
        <v>374</v>
      </c>
      <c r="AC50" s="6">
        <v>46</v>
      </c>
      <c r="AF50" s="6" t="s">
        <v>42</v>
      </c>
      <c r="AG50" s="7"/>
      <c r="AH50" s="7"/>
      <c r="AI50" s="6" t="str">
        <f>HYPERLINK("https://doi.org/10.4159/9780674257931?locatt=mode:legacy")</f>
        <v>https://doi.org/10.4159/9780674257931?locatt=mode:legacy</v>
      </c>
      <c r="AK50" s="6" t="s">
        <v>48</v>
      </c>
    </row>
    <row r="51" spans="1:37" s="6" customFormat="1" x14ac:dyDescent="0.3">
      <c r="A51" s="6">
        <v>498030</v>
      </c>
      <c r="B51" s="7">
        <v>9783110376715</v>
      </c>
      <c r="C51" s="7">
        <v>9783110376418</v>
      </c>
      <c r="D51" s="7"/>
      <c r="F51" s="6" t="s">
        <v>375</v>
      </c>
      <c r="I51" s="6" t="s">
        <v>376</v>
      </c>
      <c r="J51" s="6">
        <v>1</v>
      </c>
      <c r="K51" s="6" t="s">
        <v>106</v>
      </c>
      <c r="L51" s="8" t="s">
        <v>214</v>
      </c>
      <c r="M51" s="6" t="s">
        <v>41</v>
      </c>
      <c r="N51" s="9">
        <v>43956</v>
      </c>
      <c r="O51" s="6">
        <v>2020</v>
      </c>
      <c r="P51" s="6">
        <v>676</v>
      </c>
      <c r="Q51" s="6">
        <v>25</v>
      </c>
      <c r="S51" s="6">
        <v>2417</v>
      </c>
      <c r="T51" s="6" t="s">
        <v>43</v>
      </c>
      <c r="U51" s="6" t="s">
        <v>79</v>
      </c>
      <c r="V51" s="6" t="s">
        <v>80</v>
      </c>
      <c r="W51" s="6" t="s">
        <v>377</v>
      </c>
      <c r="Y51" s="6" t="s">
        <v>378</v>
      </c>
      <c r="AB51" s="6" t="s">
        <v>379</v>
      </c>
      <c r="AC51" s="6">
        <v>249</v>
      </c>
      <c r="AD51" s="6">
        <v>240</v>
      </c>
      <c r="AF51" s="6" t="s">
        <v>42</v>
      </c>
      <c r="AG51" s="6" t="s">
        <v>42</v>
      </c>
      <c r="AH51" s="7"/>
      <c r="AI51" s="6" t="str">
        <f>HYPERLINK("https://doi.org/10.1515/9783110376715")</f>
        <v>https://doi.org/10.1515/9783110376715</v>
      </c>
      <c r="AK51" s="6" t="s">
        <v>48</v>
      </c>
    </row>
    <row r="52" spans="1:37" s="6" customFormat="1" x14ac:dyDescent="0.3">
      <c r="A52" s="6">
        <v>603221</v>
      </c>
      <c r="B52" s="7">
        <v>9781400833702</v>
      </c>
      <c r="C52" s="7"/>
      <c r="D52" s="7"/>
      <c r="F52" s="6" t="s">
        <v>380</v>
      </c>
      <c r="G52" s="6" t="s">
        <v>381</v>
      </c>
      <c r="I52" s="6" t="s">
        <v>382</v>
      </c>
      <c r="J52" s="6">
        <v>1</v>
      </c>
      <c r="K52" s="6" t="s">
        <v>383</v>
      </c>
      <c r="L52" s="8" t="s">
        <v>384</v>
      </c>
      <c r="M52" s="6" t="s">
        <v>62</v>
      </c>
      <c r="N52" s="9">
        <v>44355</v>
      </c>
      <c r="O52" s="6">
        <v>2009</v>
      </c>
      <c r="P52" s="6">
        <v>464</v>
      </c>
      <c r="R52" s="6">
        <v>10</v>
      </c>
      <c r="T52" s="6" t="s">
        <v>43</v>
      </c>
      <c r="U52" s="6" t="s">
        <v>44</v>
      </c>
      <c r="V52" s="6" t="s">
        <v>44</v>
      </c>
      <c r="W52" s="6" t="s">
        <v>385</v>
      </c>
      <c r="Y52" s="6" t="s">
        <v>386</v>
      </c>
      <c r="AA52" s="6" t="s">
        <v>387</v>
      </c>
      <c r="AB52" s="6" t="s">
        <v>388</v>
      </c>
      <c r="AC52" s="6">
        <v>190</v>
      </c>
      <c r="AF52" s="6" t="s">
        <v>42</v>
      </c>
      <c r="AG52" s="7"/>
      <c r="AH52" s="7"/>
      <c r="AI52" s="6" t="str">
        <f>HYPERLINK("https://doi.org/10.1515/9781400833702")</f>
        <v>https://doi.org/10.1515/9781400833702</v>
      </c>
      <c r="AK52" s="6" t="s">
        <v>48</v>
      </c>
    </row>
    <row r="53" spans="1:37" s="6" customFormat="1" x14ac:dyDescent="0.3">
      <c r="A53" s="6">
        <v>521359</v>
      </c>
      <c r="B53" s="7">
        <v>9783110481327</v>
      </c>
      <c r="C53" s="7">
        <v>9783110480818</v>
      </c>
      <c r="D53" s="7"/>
      <c r="F53" s="6" t="s">
        <v>389</v>
      </c>
      <c r="I53" s="6" t="s">
        <v>390</v>
      </c>
      <c r="J53" s="6">
        <v>1</v>
      </c>
      <c r="K53" s="6" t="s">
        <v>106</v>
      </c>
      <c r="L53" s="8" t="s">
        <v>391</v>
      </c>
      <c r="M53" s="6" t="s">
        <v>41</v>
      </c>
      <c r="N53" s="9">
        <v>43262</v>
      </c>
      <c r="O53" s="6">
        <v>2018</v>
      </c>
      <c r="P53" s="6">
        <v>574</v>
      </c>
      <c r="Q53" s="6">
        <v>4</v>
      </c>
      <c r="S53" s="6">
        <v>2417</v>
      </c>
      <c r="T53" s="6" t="s">
        <v>43</v>
      </c>
      <c r="U53" s="6" t="s">
        <v>79</v>
      </c>
      <c r="V53" s="6" t="s">
        <v>80</v>
      </c>
      <c r="W53" s="6" t="s">
        <v>108</v>
      </c>
      <c r="Y53" s="6" t="s">
        <v>392</v>
      </c>
      <c r="AA53" s="6" t="s">
        <v>393</v>
      </c>
      <c r="AB53" s="6" t="s">
        <v>394</v>
      </c>
      <c r="AC53" s="6">
        <v>249</v>
      </c>
      <c r="AD53" s="6">
        <v>250</v>
      </c>
      <c r="AF53" s="6" t="s">
        <v>42</v>
      </c>
      <c r="AG53" s="6" t="s">
        <v>42</v>
      </c>
      <c r="AH53" s="7"/>
      <c r="AI53" s="6" t="str">
        <f>HYPERLINK("https://doi.org/10.1515/9783110481327")</f>
        <v>https://doi.org/10.1515/9783110481327</v>
      </c>
      <c r="AK53" s="6" t="s">
        <v>48</v>
      </c>
    </row>
    <row r="54" spans="1:37" s="6" customFormat="1" x14ac:dyDescent="0.3">
      <c r="A54" s="6">
        <v>524071</v>
      </c>
      <c r="B54" s="7">
        <v>9783110516678</v>
      </c>
      <c r="C54" s="7"/>
      <c r="D54" s="7">
        <v>9783110501612</v>
      </c>
      <c r="E54" s="6" t="s">
        <v>49</v>
      </c>
      <c r="F54" s="6" t="s">
        <v>395</v>
      </c>
      <c r="G54" s="6" t="s">
        <v>396</v>
      </c>
      <c r="I54" s="6" t="s">
        <v>397</v>
      </c>
      <c r="J54" s="6">
        <v>1</v>
      </c>
      <c r="K54" s="6" t="s">
        <v>398</v>
      </c>
      <c r="L54" s="8" t="s">
        <v>399</v>
      </c>
      <c r="M54" s="6" t="s">
        <v>41</v>
      </c>
      <c r="N54" s="9">
        <v>42954</v>
      </c>
      <c r="O54" s="6">
        <v>2017</v>
      </c>
      <c r="P54" s="6">
        <v>288</v>
      </c>
      <c r="T54" s="6" t="s">
        <v>43</v>
      </c>
      <c r="U54" s="6" t="s">
        <v>192</v>
      </c>
      <c r="V54" s="6" t="s">
        <v>192</v>
      </c>
      <c r="W54" s="6" t="s">
        <v>400</v>
      </c>
      <c r="X54" s="6" t="s">
        <v>55</v>
      </c>
      <c r="Y54" s="6" t="s">
        <v>401</v>
      </c>
      <c r="AA54" s="6" t="s">
        <v>402</v>
      </c>
      <c r="AB54" s="6" t="s">
        <v>403</v>
      </c>
      <c r="AC54" s="6">
        <v>299</v>
      </c>
      <c r="AE54" s="6">
        <v>29.95</v>
      </c>
      <c r="AF54" s="6" t="s">
        <v>42</v>
      </c>
      <c r="AG54" s="7"/>
      <c r="AH54" s="6" t="s">
        <v>42</v>
      </c>
      <c r="AI54" s="6" t="str">
        <f>HYPERLINK("https://doi.org/10.1515/9783110516678")</f>
        <v>https://doi.org/10.1515/9783110516678</v>
      </c>
      <c r="AK54" s="6" t="s">
        <v>48</v>
      </c>
    </row>
    <row r="55" spans="1:37" s="6" customFormat="1" x14ac:dyDescent="0.3">
      <c r="A55" s="6">
        <v>577982</v>
      </c>
      <c r="B55" s="7">
        <v>9780814745113</v>
      </c>
      <c r="C55" s="7"/>
      <c r="D55" s="7"/>
      <c r="F55" s="6" t="s">
        <v>404</v>
      </c>
      <c r="G55" s="6" t="s">
        <v>405</v>
      </c>
      <c r="H55" s="6" t="s">
        <v>406</v>
      </c>
      <c r="J55" s="6">
        <v>1</v>
      </c>
      <c r="K55" s="6" t="s">
        <v>407</v>
      </c>
      <c r="L55" s="8" t="s">
        <v>115</v>
      </c>
      <c r="M55" s="6" t="s">
        <v>116</v>
      </c>
      <c r="N55" s="9">
        <v>41244</v>
      </c>
      <c r="O55" s="6">
        <v>2012</v>
      </c>
      <c r="R55" s="6">
        <v>10</v>
      </c>
      <c r="T55" s="6" t="s">
        <v>43</v>
      </c>
      <c r="U55" s="6" t="s">
        <v>97</v>
      </c>
      <c r="V55" s="6" t="s">
        <v>98</v>
      </c>
      <c r="W55" s="6" t="s">
        <v>408</v>
      </c>
      <c r="Y55" s="6" t="s">
        <v>409</v>
      </c>
      <c r="AA55" s="6" t="s">
        <v>410</v>
      </c>
      <c r="AB55" s="6" t="s">
        <v>411</v>
      </c>
      <c r="AC55" s="6">
        <v>174.95</v>
      </c>
      <c r="AF55" s="6" t="s">
        <v>42</v>
      </c>
      <c r="AG55" s="7"/>
      <c r="AH55" s="7"/>
      <c r="AI55" s="6" t="str">
        <f>HYPERLINK("https://doi.org/10.18574/nyu/9780814745113.001.0001")</f>
        <v>https://doi.org/10.18574/nyu/9780814745113.001.0001</v>
      </c>
      <c r="AK55" s="6" t="s">
        <v>48</v>
      </c>
    </row>
    <row r="56" spans="1:37" s="6" customFormat="1" x14ac:dyDescent="0.3">
      <c r="A56" s="6">
        <v>515673</v>
      </c>
      <c r="B56" s="7">
        <v>9780231521604</v>
      </c>
      <c r="C56" s="7"/>
      <c r="D56" s="7"/>
      <c r="F56" s="6" t="s">
        <v>412</v>
      </c>
      <c r="I56" s="6" t="s">
        <v>413</v>
      </c>
      <c r="J56" s="6">
        <v>1</v>
      </c>
      <c r="K56" s="6" t="s">
        <v>414</v>
      </c>
      <c r="M56" s="6" t="s">
        <v>177</v>
      </c>
      <c r="N56" s="9">
        <v>40480</v>
      </c>
      <c r="O56" s="6">
        <v>2010</v>
      </c>
      <c r="P56" s="6">
        <v>1120</v>
      </c>
      <c r="R56" s="6">
        <v>10</v>
      </c>
      <c r="T56" s="6" t="s">
        <v>43</v>
      </c>
      <c r="U56" s="6" t="s">
        <v>63</v>
      </c>
      <c r="V56" s="6" t="s">
        <v>215</v>
      </c>
      <c r="W56" s="6" t="s">
        <v>415</v>
      </c>
      <c r="Y56" s="6" t="s">
        <v>416</v>
      </c>
      <c r="Z56" s="6" t="s">
        <v>417</v>
      </c>
      <c r="AA56" s="6" t="s">
        <v>418</v>
      </c>
      <c r="AB56" s="6" t="s">
        <v>419</v>
      </c>
      <c r="AC56" s="6">
        <v>126.95</v>
      </c>
      <c r="AF56" s="6" t="s">
        <v>42</v>
      </c>
      <c r="AG56" s="7"/>
      <c r="AH56" s="7"/>
      <c r="AI56" s="6" t="str">
        <f>HYPERLINK("https://doi.org/10.7312/chen14570")</f>
        <v>https://doi.org/10.7312/chen14570</v>
      </c>
      <c r="AK56" s="6" t="s">
        <v>48</v>
      </c>
    </row>
    <row r="57" spans="1:37" s="6" customFormat="1" x14ac:dyDescent="0.3">
      <c r="A57" s="6">
        <v>549183</v>
      </c>
      <c r="B57" s="7">
        <v>9780231886413</v>
      </c>
      <c r="C57" s="7"/>
      <c r="D57" s="7"/>
      <c r="F57" s="6" t="s">
        <v>420</v>
      </c>
      <c r="G57" s="6" t="s">
        <v>421</v>
      </c>
      <c r="H57" s="6" t="s">
        <v>422</v>
      </c>
      <c r="J57" s="6">
        <v>1</v>
      </c>
      <c r="M57" s="6" t="s">
        <v>177</v>
      </c>
      <c r="N57" s="9">
        <v>30743</v>
      </c>
      <c r="O57" s="6">
        <v>1984</v>
      </c>
      <c r="P57" s="6">
        <v>236</v>
      </c>
      <c r="R57" s="6">
        <v>10</v>
      </c>
      <c r="T57" s="6" t="s">
        <v>43</v>
      </c>
      <c r="U57" s="6" t="s">
        <v>44</v>
      </c>
      <c r="V57" s="6" t="s">
        <v>44</v>
      </c>
      <c r="W57" s="6" t="s">
        <v>423</v>
      </c>
      <c r="Y57" s="6" t="s">
        <v>424</v>
      </c>
      <c r="AC57" s="6">
        <v>69.989999999999995</v>
      </c>
      <c r="AF57" s="6" t="s">
        <v>42</v>
      </c>
      <c r="AG57" s="7"/>
      <c r="AH57" s="7"/>
      <c r="AI57" s="6" t="str">
        <f>HYPERLINK("https://doi.org/10.7312/broo91978")</f>
        <v>https://doi.org/10.7312/broo91978</v>
      </c>
      <c r="AK57" s="6" t="s">
        <v>48</v>
      </c>
    </row>
    <row r="58" spans="1:37" s="6" customFormat="1" x14ac:dyDescent="0.3">
      <c r="A58" s="6">
        <v>573305</v>
      </c>
      <c r="B58" s="7">
        <v>9780691201283</v>
      </c>
      <c r="C58" s="7"/>
      <c r="D58" s="7"/>
      <c r="F58" s="6" t="s">
        <v>425</v>
      </c>
      <c r="G58" s="6" t="s">
        <v>426</v>
      </c>
      <c r="H58" s="6" t="s">
        <v>427</v>
      </c>
      <c r="J58" s="6">
        <v>1</v>
      </c>
      <c r="M58" s="6" t="s">
        <v>62</v>
      </c>
      <c r="N58" s="9">
        <v>43928</v>
      </c>
      <c r="O58" s="6">
        <v>2020</v>
      </c>
      <c r="P58" s="6">
        <v>392</v>
      </c>
      <c r="R58" s="6">
        <v>10</v>
      </c>
      <c r="T58" s="6" t="s">
        <v>43</v>
      </c>
      <c r="U58" s="6" t="s">
        <v>90</v>
      </c>
      <c r="V58" s="6" t="s">
        <v>90</v>
      </c>
      <c r="W58" s="6" t="s">
        <v>428</v>
      </c>
      <c r="Y58" s="6" t="s">
        <v>429</v>
      </c>
      <c r="AA58" s="6" t="s">
        <v>430</v>
      </c>
      <c r="AB58" s="6" t="s">
        <v>431</v>
      </c>
      <c r="AC58" s="6">
        <v>107</v>
      </c>
      <c r="AF58" s="6" t="s">
        <v>42</v>
      </c>
      <c r="AG58" s="7"/>
      <c r="AH58" s="7"/>
      <c r="AI58" s="6" t="str">
        <f>HYPERLINK("https://doi.org/10.1515/9780691201283")</f>
        <v>https://doi.org/10.1515/9780691201283</v>
      </c>
      <c r="AK58" s="6" t="s">
        <v>48</v>
      </c>
    </row>
    <row r="59" spans="1:37" s="6" customFormat="1" x14ac:dyDescent="0.3">
      <c r="A59" s="6">
        <v>514592</v>
      </c>
      <c r="B59" s="7">
        <v>9783110446968</v>
      </c>
      <c r="C59" s="7">
        <v>9783110446616</v>
      </c>
      <c r="D59" s="7"/>
      <c r="F59" s="6" t="s">
        <v>432</v>
      </c>
      <c r="I59" s="6" t="s">
        <v>433</v>
      </c>
      <c r="J59" s="6">
        <v>1</v>
      </c>
      <c r="K59" s="6" t="s">
        <v>106</v>
      </c>
      <c r="L59" s="8" t="s">
        <v>434</v>
      </c>
      <c r="M59" s="6" t="s">
        <v>41</v>
      </c>
      <c r="N59" s="9">
        <v>44368</v>
      </c>
      <c r="O59" s="6">
        <v>2021</v>
      </c>
      <c r="P59" s="6">
        <v>635</v>
      </c>
      <c r="Q59" s="6">
        <v>32</v>
      </c>
      <c r="S59" s="6">
        <v>2417</v>
      </c>
      <c r="T59" s="6" t="s">
        <v>43</v>
      </c>
      <c r="U59" s="6" t="s">
        <v>79</v>
      </c>
      <c r="V59" s="6" t="s">
        <v>80</v>
      </c>
      <c r="W59" s="6" t="s">
        <v>435</v>
      </c>
      <c r="Y59" s="6" t="s">
        <v>436</v>
      </c>
      <c r="AB59" s="6" t="s">
        <v>437</v>
      </c>
      <c r="AC59" s="6">
        <v>249</v>
      </c>
      <c r="AD59" s="6">
        <v>230</v>
      </c>
      <c r="AF59" s="6" t="s">
        <v>42</v>
      </c>
      <c r="AG59" s="6" t="s">
        <v>42</v>
      </c>
      <c r="AH59" s="7"/>
      <c r="AI59" s="6" t="str">
        <f>HYPERLINK("https://doi.org/10.1515/9783110446968")</f>
        <v>https://doi.org/10.1515/9783110446968</v>
      </c>
      <c r="AK59" s="6" t="s">
        <v>48</v>
      </c>
    </row>
    <row r="60" spans="1:37" s="6" customFormat="1" x14ac:dyDescent="0.3">
      <c r="A60" s="6">
        <v>603142</v>
      </c>
      <c r="B60" s="7">
        <v>9780300258752</v>
      </c>
      <c r="C60" s="7"/>
      <c r="D60" s="7"/>
      <c r="F60" s="6" t="s">
        <v>438</v>
      </c>
      <c r="H60" s="6" t="s">
        <v>439</v>
      </c>
      <c r="J60" s="6">
        <v>1</v>
      </c>
      <c r="M60" s="6" t="s">
        <v>440</v>
      </c>
      <c r="N60" s="9">
        <v>44305</v>
      </c>
      <c r="O60" s="6">
        <v>2021</v>
      </c>
      <c r="P60" s="6">
        <v>384</v>
      </c>
      <c r="R60" s="6">
        <v>10</v>
      </c>
      <c r="T60" s="6" t="s">
        <v>43</v>
      </c>
      <c r="U60" s="6" t="s">
        <v>44</v>
      </c>
      <c r="V60" s="6" t="s">
        <v>44</v>
      </c>
      <c r="W60" s="6" t="s">
        <v>441</v>
      </c>
      <c r="Y60" s="6" t="s">
        <v>442</v>
      </c>
      <c r="AB60" s="6" t="s">
        <v>443</v>
      </c>
      <c r="AC60" s="6">
        <v>35.950000000000003</v>
      </c>
      <c r="AF60" s="6" t="s">
        <v>42</v>
      </c>
      <c r="AG60" s="7"/>
      <c r="AH60" s="7"/>
      <c r="AI60" s="6" t="str">
        <f>HYPERLINK("https://doi.org/10.12987/9780300258752?locatt=mode:legacy")</f>
        <v>https://doi.org/10.12987/9780300258752?locatt=mode:legacy</v>
      </c>
      <c r="AK60" s="6" t="s">
        <v>48</v>
      </c>
    </row>
    <row r="61" spans="1:37" s="6" customFormat="1" x14ac:dyDescent="0.3">
      <c r="A61" s="6">
        <v>584079</v>
      </c>
      <c r="B61" s="7">
        <v>9780691213125</v>
      </c>
      <c r="C61" s="7"/>
      <c r="D61" s="7"/>
      <c r="F61" s="6" t="s">
        <v>444</v>
      </c>
      <c r="G61" s="6" t="s">
        <v>445</v>
      </c>
      <c r="H61" s="6" t="s">
        <v>446</v>
      </c>
      <c r="J61" s="6">
        <v>1</v>
      </c>
      <c r="M61" s="6" t="s">
        <v>62</v>
      </c>
      <c r="N61" s="9">
        <v>43956</v>
      </c>
      <c r="O61" s="6">
        <v>1978</v>
      </c>
      <c r="P61" s="6">
        <v>344</v>
      </c>
      <c r="R61" s="6">
        <v>10</v>
      </c>
      <c r="T61" s="6" t="s">
        <v>43</v>
      </c>
      <c r="U61" s="6" t="s">
        <v>79</v>
      </c>
      <c r="V61" s="6" t="s">
        <v>80</v>
      </c>
      <c r="W61" s="6" t="s">
        <v>145</v>
      </c>
      <c r="Y61" s="6" t="s">
        <v>447</v>
      </c>
      <c r="AA61" s="6" t="s">
        <v>448</v>
      </c>
      <c r="AB61" s="6" t="s">
        <v>449</v>
      </c>
      <c r="AC61" s="6">
        <v>210</v>
      </c>
      <c r="AF61" s="6" t="s">
        <v>42</v>
      </c>
      <c r="AG61" s="7"/>
      <c r="AH61" s="7"/>
      <c r="AI61" s="6" t="str">
        <f>HYPERLINK("https://doi.org/10.1515/9780691213125")</f>
        <v>https://doi.org/10.1515/9780691213125</v>
      </c>
      <c r="AK61" s="6" t="s">
        <v>48</v>
      </c>
    </row>
    <row r="62" spans="1:37" s="6" customFormat="1" x14ac:dyDescent="0.3">
      <c r="A62" s="6">
        <v>498029</v>
      </c>
      <c r="B62" s="7">
        <v>9783110376692</v>
      </c>
      <c r="C62" s="7">
        <v>9783110376364</v>
      </c>
      <c r="D62" s="7"/>
      <c r="F62" s="6" t="s">
        <v>450</v>
      </c>
      <c r="I62" s="6" t="s">
        <v>451</v>
      </c>
      <c r="J62" s="6">
        <v>1</v>
      </c>
      <c r="K62" s="6" t="s">
        <v>106</v>
      </c>
      <c r="L62" s="8" t="s">
        <v>153</v>
      </c>
      <c r="M62" s="6" t="s">
        <v>41</v>
      </c>
      <c r="N62" s="9">
        <v>42989</v>
      </c>
      <c r="O62" s="6">
        <v>2017</v>
      </c>
      <c r="P62" s="6">
        <v>715</v>
      </c>
      <c r="Q62" s="6">
        <v>25</v>
      </c>
      <c r="S62" s="6">
        <v>2417</v>
      </c>
      <c r="T62" s="6" t="s">
        <v>43</v>
      </c>
      <c r="U62" s="6" t="s">
        <v>79</v>
      </c>
      <c r="V62" s="6" t="s">
        <v>80</v>
      </c>
      <c r="W62" s="6" t="s">
        <v>452</v>
      </c>
      <c r="Y62" s="6" t="s">
        <v>453</v>
      </c>
      <c r="AA62" s="6" t="s">
        <v>454</v>
      </c>
      <c r="AB62" s="6" t="s">
        <v>455</v>
      </c>
      <c r="AC62" s="6">
        <v>249</v>
      </c>
      <c r="AD62" s="6">
        <v>250</v>
      </c>
      <c r="AF62" s="6" t="s">
        <v>42</v>
      </c>
      <c r="AG62" s="6" t="s">
        <v>42</v>
      </c>
      <c r="AH62" s="7"/>
      <c r="AI62" s="6" t="str">
        <f>HYPERLINK("https://doi.org/10.1515/9783110376692")</f>
        <v>https://doi.org/10.1515/9783110376692</v>
      </c>
      <c r="AK62" s="6" t="s">
        <v>48</v>
      </c>
    </row>
    <row r="63" spans="1:37" s="6" customFormat="1" x14ac:dyDescent="0.3">
      <c r="A63" s="6">
        <v>622465</v>
      </c>
      <c r="B63" s="7">
        <v>9781474470919</v>
      </c>
      <c r="C63" s="7"/>
      <c r="D63" s="7"/>
      <c r="F63" s="6" t="s">
        <v>456</v>
      </c>
      <c r="G63" s="6" t="s">
        <v>457</v>
      </c>
      <c r="H63" s="6" t="s">
        <v>458</v>
      </c>
      <c r="J63" s="6">
        <v>1</v>
      </c>
      <c r="M63" s="6" t="s">
        <v>310</v>
      </c>
      <c r="N63" s="9">
        <v>44592</v>
      </c>
      <c r="O63" s="6">
        <v>2001</v>
      </c>
      <c r="P63" s="6">
        <v>600</v>
      </c>
      <c r="R63" s="6">
        <v>10</v>
      </c>
      <c r="T63" s="6" t="s">
        <v>43</v>
      </c>
      <c r="U63" s="6" t="s">
        <v>44</v>
      </c>
      <c r="V63" s="6" t="s">
        <v>44</v>
      </c>
      <c r="W63" s="6" t="s">
        <v>459</v>
      </c>
      <c r="Y63" s="6" t="s">
        <v>460</v>
      </c>
      <c r="AC63" s="6">
        <v>152.94999999999999</v>
      </c>
      <c r="AF63" s="6" t="s">
        <v>42</v>
      </c>
      <c r="AG63" s="7"/>
      <c r="AH63" s="7"/>
      <c r="AI63" s="6" t="str">
        <f>HYPERLINK("https://doi.org/10.1515/9781474470919")</f>
        <v>https://doi.org/10.1515/9781474470919</v>
      </c>
      <c r="AK63" s="6" t="s">
        <v>48</v>
      </c>
    </row>
    <row r="64" spans="1:37" s="6" customFormat="1" x14ac:dyDescent="0.3">
      <c r="A64" s="6">
        <v>122529</v>
      </c>
      <c r="B64" s="7">
        <v>9783110267303</v>
      </c>
      <c r="C64" s="7">
        <v>9783110266597</v>
      </c>
      <c r="D64" s="7"/>
      <c r="I64" s="6" t="s">
        <v>123</v>
      </c>
      <c r="J64" s="6">
        <v>1</v>
      </c>
      <c r="K64" s="6" t="s">
        <v>461</v>
      </c>
      <c r="L64" s="8" t="s">
        <v>462</v>
      </c>
      <c r="M64" s="6" t="s">
        <v>41</v>
      </c>
      <c r="N64" s="9">
        <v>42247</v>
      </c>
      <c r="O64" s="6">
        <v>2015</v>
      </c>
      <c r="P64" s="6">
        <v>696</v>
      </c>
      <c r="Q64" s="6">
        <v>20</v>
      </c>
      <c r="S64" s="6">
        <v>2320</v>
      </c>
      <c r="T64" s="6" t="s">
        <v>43</v>
      </c>
      <c r="U64" s="6" t="s">
        <v>44</v>
      </c>
      <c r="V64" s="6" t="s">
        <v>44</v>
      </c>
      <c r="W64" s="6" t="s">
        <v>463</v>
      </c>
      <c r="Y64" s="6" t="s">
        <v>464</v>
      </c>
      <c r="AC64" s="6">
        <v>249</v>
      </c>
      <c r="AD64" s="6">
        <v>199.95</v>
      </c>
      <c r="AF64" s="6" t="s">
        <v>42</v>
      </c>
      <c r="AG64" s="6" t="s">
        <v>42</v>
      </c>
      <c r="AH64" s="7"/>
      <c r="AI64" s="6" t="str">
        <f>HYPERLINK("https://doi.org/10.1515/9783110267303")</f>
        <v>https://doi.org/10.1515/9783110267303</v>
      </c>
      <c r="AK64" s="6" t="s">
        <v>48</v>
      </c>
    </row>
    <row r="65" spans="1:37" s="6" customFormat="1" x14ac:dyDescent="0.3">
      <c r="A65" s="6">
        <v>575159</v>
      </c>
      <c r="B65" s="7">
        <v>9780231547321</v>
      </c>
      <c r="C65" s="7"/>
      <c r="D65" s="7"/>
      <c r="F65" s="6" t="s">
        <v>465</v>
      </c>
      <c r="H65" s="6" t="s">
        <v>466</v>
      </c>
      <c r="J65" s="6">
        <v>1</v>
      </c>
      <c r="M65" s="6" t="s">
        <v>177</v>
      </c>
      <c r="N65" s="9">
        <v>43871</v>
      </c>
      <c r="O65" s="6">
        <v>2020</v>
      </c>
      <c r="R65" s="6">
        <v>10</v>
      </c>
      <c r="T65" s="6" t="s">
        <v>43</v>
      </c>
      <c r="U65" s="6" t="s">
        <v>232</v>
      </c>
      <c r="V65" s="6" t="s">
        <v>233</v>
      </c>
      <c r="W65" s="6" t="s">
        <v>467</v>
      </c>
      <c r="Y65" s="6" t="s">
        <v>468</v>
      </c>
      <c r="Z65" s="6" t="s">
        <v>469</v>
      </c>
      <c r="AA65" s="6" t="s">
        <v>470</v>
      </c>
      <c r="AB65" s="6" t="s">
        <v>471</v>
      </c>
      <c r="AC65" s="6">
        <v>26.95</v>
      </c>
      <c r="AF65" s="6" t="s">
        <v>42</v>
      </c>
      <c r="AG65" s="7"/>
      <c r="AH65" s="7"/>
      <c r="AI65" s="6" t="str">
        <f>HYPERLINK("https://doi.org/10.7312/alfo18754")</f>
        <v>https://doi.org/10.7312/alfo18754</v>
      </c>
      <c r="AK65" s="6" t="s">
        <v>48</v>
      </c>
    </row>
    <row r="66" spans="1:37" s="6" customFormat="1" x14ac:dyDescent="0.3">
      <c r="A66" s="6">
        <v>321007</v>
      </c>
      <c r="B66" s="7">
        <v>9780674731615</v>
      </c>
      <c r="C66" s="7">
        <v>9780674730403</v>
      </c>
      <c r="D66" s="7"/>
      <c r="F66" s="6" t="s">
        <v>472</v>
      </c>
      <c r="I66" s="6" t="s">
        <v>473</v>
      </c>
      <c r="J66" s="6">
        <v>1</v>
      </c>
      <c r="K66" s="6" t="s">
        <v>474</v>
      </c>
      <c r="L66" s="8" t="s">
        <v>475</v>
      </c>
      <c r="M66" s="6" t="s">
        <v>78</v>
      </c>
      <c r="N66" s="9">
        <v>41548</v>
      </c>
      <c r="O66" s="6">
        <v>1959</v>
      </c>
      <c r="P66" s="6">
        <v>297</v>
      </c>
      <c r="Q66" s="6">
        <v>7</v>
      </c>
      <c r="R66" s="6">
        <v>10</v>
      </c>
      <c r="T66" s="6" t="s">
        <v>43</v>
      </c>
      <c r="U66" s="6" t="s">
        <v>44</v>
      </c>
      <c r="V66" s="6" t="s">
        <v>44</v>
      </c>
      <c r="W66" s="6" t="s">
        <v>54</v>
      </c>
      <c r="AC66" s="6">
        <v>60</v>
      </c>
      <c r="AD66" s="6">
        <v>60</v>
      </c>
      <c r="AF66" s="6" t="s">
        <v>42</v>
      </c>
      <c r="AG66" s="6" t="s">
        <v>42</v>
      </c>
      <c r="AH66" s="7"/>
      <c r="AI66" s="6" t="str">
        <f>HYPERLINK("https://doi.org/10.4159/harvard.9780674731615")</f>
        <v>https://doi.org/10.4159/harvard.9780674731615</v>
      </c>
      <c r="AK66" s="6" t="s">
        <v>48</v>
      </c>
    </row>
    <row r="67" spans="1:37" s="6" customFormat="1" x14ac:dyDescent="0.3">
      <c r="A67" s="6">
        <v>514351</v>
      </c>
      <c r="B67" s="7">
        <v>9783110444889</v>
      </c>
      <c r="C67" s="7">
        <v>9783110443677</v>
      </c>
      <c r="D67" s="7"/>
      <c r="F67" s="6" t="s">
        <v>476</v>
      </c>
      <c r="I67" s="6" t="s">
        <v>477</v>
      </c>
      <c r="J67" s="6">
        <v>1</v>
      </c>
      <c r="K67" s="6" t="s">
        <v>106</v>
      </c>
      <c r="L67" s="8" t="s">
        <v>305</v>
      </c>
      <c r="M67" s="6" t="s">
        <v>41</v>
      </c>
      <c r="N67" s="9">
        <v>43746</v>
      </c>
      <c r="O67" s="6">
        <v>2019</v>
      </c>
      <c r="P67" s="6">
        <v>739</v>
      </c>
      <c r="Q67" s="6">
        <v>25</v>
      </c>
      <c r="S67" s="6">
        <v>2417</v>
      </c>
      <c r="T67" s="6" t="s">
        <v>43</v>
      </c>
      <c r="U67" s="6" t="s">
        <v>79</v>
      </c>
      <c r="V67" s="6" t="s">
        <v>478</v>
      </c>
      <c r="W67" s="6" t="s">
        <v>479</v>
      </c>
      <c r="Y67" s="6" t="s">
        <v>480</v>
      </c>
      <c r="AB67" s="6" t="s">
        <v>481</v>
      </c>
      <c r="AC67" s="6">
        <v>249</v>
      </c>
      <c r="AD67" s="6">
        <v>250</v>
      </c>
      <c r="AF67" s="6" t="s">
        <v>42</v>
      </c>
      <c r="AG67" s="6" t="s">
        <v>42</v>
      </c>
      <c r="AH67" s="7"/>
      <c r="AI67" s="6" t="str">
        <f>HYPERLINK("https://doi.org/10.1515/9783110444889")</f>
        <v>https://doi.org/10.1515/9783110444889</v>
      </c>
      <c r="AK67" s="6" t="s">
        <v>48</v>
      </c>
    </row>
    <row r="68" spans="1:37" s="6" customFormat="1" x14ac:dyDescent="0.3">
      <c r="A68" s="6">
        <v>563717</v>
      </c>
      <c r="B68" s="7">
        <v>9781942401209</v>
      </c>
      <c r="C68" s="7"/>
      <c r="D68" s="7"/>
      <c r="F68" s="6" t="s">
        <v>482</v>
      </c>
      <c r="G68" s="6" t="s">
        <v>483</v>
      </c>
      <c r="I68" s="6" t="s">
        <v>484</v>
      </c>
      <c r="J68" s="6">
        <v>1</v>
      </c>
      <c r="K68" s="6" t="s">
        <v>485</v>
      </c>
      <c r="M68" s="6" t="s">
        <v>486</v>
      </c>
      <c r="N68" s="9">
        <v>43312</v>
      </c>
      <c r="O68" s="6">
        <v>2018</v>
      </c>
      <c r="P68" s="6">
        <v>118</v>
      </c>
      <c r="Q68" s="6">
        <v>7</v>
      </c>
      <c r="R68" s="6">
        <v>10</v>
      </c>
      <c r="T68" s="6" t="s">
        <v>43</v>
      </c>
      <c r="U68" s="6" t="s">
        <v>44</v>
      </c>
      <c r="V68" s="6" t="s">
        <v>44</v>
      </c>
      <c r="W68" s="6" t="s">
        <v>487</v>
      </c>
      <c r="Y68" s="6" t="s">
        <v>488</v>
      </c>
      <c r="Z68" s="6" t="s">
        <v>489</v>
      </c>
      <c r="AA68" s="6" t="s">
        <v>490</v>
      </c>
      <c r="AB68" s="6" t="s">
        <v>491</v>
      </c>
      <c r="AC68" s="6">
        <v>220</v>
      </c>
      <c r="AF68" s="6" t="s">
        <v>42</v>
      </c>
      <c r="AG68" s="7"/>
      <c r="AH68" s="7"/>
      <c r="AI68" s="6" t="str">
        <f>HYPERLINK("https://doi.org/10.1515/9781942401209")</f>
        <v>https://doi.org/10.1515/9781942401209</v>
      </c>
      <c r="AK68" s="6" t="s">
        <v>48</v>
      </c>
    </row>
    <row r="69" spans="1:37" s="6" customFormat="1" x14ac:dyDescent="0.3">
      <c r="A69" s="6">
        <v>512396</v>
      </c>
      <c r="B69" s="7">
        <v>9781400851898</v>
      </c>
      <c r="C69" s="7"/>
      <c r="D69" s="7"/>
      <c r="F69" s="6" t="s">
        <v>492</v>
      </c>
      <c r="G69" s="6" t="s">
        <v>493</v>
      </c>
      <c r="H69" s="6" t="s">
        <v>494</v>
      </c>
      <c r="I69" s="6" t="s">
        <v>495</v>
      </c>
      <c r="J69" s="6">
        <v>1</v>
      </c>
      <c r="M69" s="6" t="s">
        <v>62</v>
      </c>
      <c r="N69" s="9">
        <v>41931</v>
      </c>
      <c r="O69" s="6">
        <v>2014</v>
      </c>
      <c r="P69" s="6">
        <v>568</v>
      </c>
      <c r="R69" s="6">
        <v>10</v>
      </c>
      <c r="T69" s="6" t="s">
        <v>43</v>
      </c>
      <c r="U69" s="6" t="s">
        <v>44</v>
      </c>
      <c r="V69" s="6" t="s">
        <v>44</v>
      </c>
      <c r="W69" s="6" t="s">
        <v>496</v>
      </c>
      <c r="Y69" s="6" t="s">
        <v>497</v>
      </c>
      <c r="AA69" s="6" t="s">
        <v>498</v>
      </c>
      <c r="AB69" s="6" t="s">
        <v>499</v>
      </c>
      <c r="AC69" s="6">
        <v>87</v>
      </c>
      <c r="AF69" s="6" t="s">
        <v>42</v>
      </c>
      <c r="AG69" s="7"/>
      <c r="AH69" s="7"/>
      <c r="AI69" s="6" t="str">
        <f>HYPERLINK("https://doi.org/10.1515/9781400851898")</f>
        <v>https://doi.org/10.1515/9781400851898</v>
      </c>
      <c r="AK69" s="6" t="s">
        <v>48</v>
      </c>
    </row>
    <row r="70" spans="1:37" s="6" customFormat="1" x14ac:dyDescent="0.3">
      <c r="A70" s="6">
        <v>551370</v>
      </c>
      <c r="B70" s="7">
        <v>9781442622517</v>
      </c>
      <c r="C70" s="7"/>
      <c r="D70" s="7"/>
      <c r="F70" s="6" t="s">
        <v>500</v>
      </c>
      <c r="G70" s="6" t="s">
        <v>501</v>
      </c>
      <c r="I70" s="6" t="s">
        <v>502</v>
      </c>
      <c r="J70" s="6">
        <v>1</v>
      </c>
      <c r="M70" s="6" t="s">
        <v>168</v>
      </c>
      <c r="N70" s="9">
        <v>43409</v>
      </c>
      <c r="O70" s="6">
        <v>2018</v>
      </c>
      <c r="P70" s="6">
        <v>856</v>
      </c>
      <c r="R70" s="6">
        <v>10</v>
      </c>
      <c r="T70" s="6" t="s">
        <v>43</v>
      </c>
      <c r="U70" s="6" t="s">
        <v>97</v>
      </c>
      <c r="V70" s="6" t="s">
        <v>503</v>
      </c>
      <c r="W70" s="6" t="s">
        <v>504</v>
      </c>
      <c r="Y70" s="6" t="s">
        <v>505</v>
      </c>
      <c r="Z70" s="6" t="s">
        <v>506</v>
      </c>
      <c r="AA70" s="6" t="s">
        <v>507</v>
      </c>
      <c r="AB70" s="6" t="s">
        <v>508</v>
      </c>
      <c r="AC70" s="6">
        <v>208.95</v>
      </c>
      <c r="AF70" s="6" t="s">
        <v>42</v>
      </c>
      <c r="AG70" s="7"/>
      <c r="AH70" s="7"/>
      <c r="AI70" s="6" t="str">
        <f>HYPERLINK("https://doi.org/10.3138/9781442622517")</f>
        <v>https://doi.org/10.3138/9781442622517</v>
      </c>
      <c r="AK70" s="6" t="s">
        <v>48</v>
      </c>
    </row>
    <row r="71" spans="1:37" s="6" customFormat="1" x14ac:dyDescent="0.3">
      <c r="A71" s="6">
        <v>561074</v>
      </c>
      <c r="B71" s="7">
        <v>9780231548717</v>
      </c>
      <c r="C71" s="7"/>
      <c r="D71" s="7"/>
      <c r="F71" s="6" t="s">
        <v>509</v>
      </c>
      <c r="G71" s="6" t="s">
        <v>510</v>
      </c>
      <c r="I71" s="6" t="s">
        <v>511</v>
      </c>
      <c r="J71" s="6">
        <v>1</v>
      </c>
      <c r="K71" s="6" t="s">
        <v>512</v>
      </c>
      <c r="M71" s="6" t="s">
        <v>177</v>
      </c>
      <c r="N71" s="9">
        <v>43633</v>
      </c>
      <c r="O71" s="6">
        <v>2019</v>
      </c>
      <c r="R71" s="6">
        <v>10</v>
      </c>
      <c r="T71" s="6" t="s">
        <v>43</v>
      </c>
      <c r="U71" s="6" t="s">
        <v>44</v>
      </c>
      <c r="V71" s="6" t="s">
        <v>44</v>
      </c>
      <c r="W71" s="6" t="s">
        <v>513</v>
      </c>
      <c r="Y71" s="6" t="s">
        <v>514</v>
      </c>
      <c r="Z71" s="6" t="s">
        <v>515</v>
      </c>
      <c r="AA71" s="6" t="s">
        <v>516</v>
      </c>
      <c r="AB71" s="6" t="s">
        <v>517</v>
      </c>
      <c r="AC71" s="6">
        <v>20.95</v>
      </c>
      <c r="AF71" s="6" t="s">
        <v>42</v>
      </c>
      <c r="AG71" s="7"/>
      <c r="AH71" s="7"/>
      <c r="AI71" s="6" t="str">
        <f>HYPERLINK("https://doi.org/10.7312/marc19008")</f>
        <v>https://doi.org/10.7312/marc19008</v>
      </c>
      <c r="AK71" s="6" t="s">
        <v>48</v>
      </c>
    </row>
    <row r="72" spans="1:37" s="6" customFormat="1" x14ac:dyDescent="0.3">
      <c r="A72" s="6">
        <v>512002</v>
      </c>
      <c r="B72" s="7">
        <v>9781400841219</v>
      </c>
      <c r="C72" s="7"/>
      <c r="D72" s="7"/>
      <c r="F72" s="6" t="s">
        <v>518</v>
      </c>
      <c r="G72" s="6" t="s">
        <v>519</v>
      </c>
      <c r="H72" s="6" t="s">
        <v>520</v>
      </c>
      <c r="J72" s="6">
        <v>1</v>
      </c>
      <c r="K72" s="6" t="s">
        <v>383</v>
      </c>
      <c r="L72" s="8" t="s">
        <v>521</v>
      </c>
      <c r="M72" s="6" t="s">
        <v>62</v>
      </c>
      <c r="N72" s="9">
        <v>40832</v>
      </c>
      <c r="O72" s="6">
        <v>2006</v>
      </c>
      <c r="P72" s="6">
        <v>312</v>
      </c>
      <c r="R72" s="6">
        <v>10</v>
      </c>
      <c r="T72" s="6" t="s">
        <v>43</v>
      </c>
      <c r="U72" s="6" t="s">
        <v>44</v>
      </c>
      <c r="V72" s="6" t="s">
        <v>44</v>
      </c>
      <c r="W72" s="6" t="s">
        <v>522</v>
      </c>
      <c r="Y72" s="6" t="s">
        <v>523</v>
      </c>
      <c r="AA72" s="6" t="s">
        <v>524</v>
      </c>
      <c r="AB72" s="6" t="s">
        <v>525</v>
      </c>
      <c r="AC72" s="6">
        <v>170</v>
      </c>
      <c r="AF72" s="6" t="s">
        <v>42</v>
      </c>
      <c r="AG72" s="7"/>
      <c r="AH72" s="7"/>
      <c r="AI72" s="6" t="str">
        <f>HYPERLINK("https://doi.org/10.1515/9781400841219")</f>
        <v>https://doi.org/10.1515/9781400841219</v>
      </c>
      <c r="AK72" s="6" t="s">
        <v>48</v>
      </c>
    </row>
    <row r="73" spans="1:37" s="6" customFormat="1" x14ac:dyDescent="0.3">
      <c r="A73" s="6">
        <v>528555</v>
      </c>
      <c r="B73" s="7">
        <v>9781400885671</v>
      </c>
      <c r="C73" s="7"/>
      <c r="D73" s="7"/>
      <c r="F73" s="6" t="s">
        <v>526</v>
      </c>
      <c r="G73" s="6" t="s">
        <v>527</v>
      </c>
      <c r="H73" s="6" t="s">
        <v>528</v>
      </c>
      <c r="J73" s="6">
        <v>1</v>
      </c>
      <c r="M73" s="6" t="s">
        <v>62</v>
      </c>
      <c r="N73" s="9">
        <v>42781</v>
      </c>
      <c r="O73" s="6">
        <v>1995</v>
      </c>
      <c r="P73" s="6">
        <v>240</v>
      </c>
      <c r="R73" s="6">
        <v>10</v>
      </c>
      <c r="T73" s="6" t="s">
        <v>43</v>
      </c>
      <c r="U73" s="6" t="s">
        <v>277</v>
      </c>
      <c r="V73" s="6" t="s">
        <v>529</v>
      </c>
      <c r="W73" s="6" t="s">
        <v>530</v>
      </c>
      <c r="Y73" s="6" t="s">
        <v>531</v>
      </c>
      <c r="AA73" s="6" t="s">
        <v>532</v>
      </c>
      <c r="AB73" s="6" t="s">
        <v>533</v>
      </c>
      <c r="AC73" s="6">
        <v>170</v>
      </c>
      <c r="AF73" s="6" t="s">
        <v>42</v>
      </c>
      <c r="AG73" s="7"/>
      <c r="AH73" s="7"/>
      <c r="AI73" s="6" t="str">
        <f>HYPERLINK("https://doi.org/10.1515/9781400885671")</f>
        <v>https://doi.org/10.1515/9781400885671</v>
      </c>
      <c r="AK73" s="6" t="s">
        <v>48</v>
      </c>
    </row>
    <row r="74" spans="1:37" s="6" customFormat="1" x14ac:dyDescent="0.3">
      <c r="A74" s="6">
        <v>567728</v>
      </c>
      <c r="B74" s="7">
        <v>9781501733680</v>
      </c>
      <c r="C74" s="7"/>
      <c r="D74" s="7"/>
      <c r="F74" s="6" t="s">
        <v>534</v>
      </c>
      <c r="I74" s="6" t="s">
        <v>535</v>
      </c>
      <c r="J74" s="6">
        <v>1</v>
      </c>
      <c r="K74" s="6" t="s">
        <v>536</v>
      </c>
      <c r="M74" s="6" t="s">
        <v>160</v>
      </c>
      <c r="N74" s="9">
        <v>43661</v>
      </c>
      <c r="O74" s="6">
        <v>1993</v>
      </c>
      <c r="P74" s="6">
        <v>320</v>
      </c>
      <c r="R74" s="6">
        <v>283.5</v>
      </c>
      <c r="T74" s="6" t="s">
        <v>43</v>
      </c>
      <c r="U74" s="6" t="s">
        <v>44</v>
      </c>
      <c r="V74" s="6" t="s">
        <v>44</v>
      </c>
      <c r="W74" s="6" t="s">
        <v>423</v>
      </c>
      <c r="Y74" s="6" t="s">
        <v>537</v>
      </c>
      <c r="AB74" s="6" t="s">
        <v>538</v>
      </c>
      <c r="AC74" s="6">
        <v>130.94999999999999</v>
      </c>
      <c r="AF74" s="6" t="s">
        <v>42</v>
      </c>
      <c r="AG74" s="7"/>
      <c r="AH74" s="7"/>
      <c r="AI74" s="6" t="str">
        <f>HYPERLINK("https://doi.org/10.7591/9781501733680")</f>
        <v>https://doi.org/10.7591/9781501733680</v>
      </c>
      <c r="AK74" s="6" t="s">
        <v>48</v>
      </c>
    </row>
    <row r="75" spans="1:37" s="6" customFormat="1" x14ac:dyDescent="0.3">
      <c r="A75" s="6">
        <v>578331</v>
      </c>
      <c r="B75" s="7">
        <v>9780814760741</v>
      </c>
      <c r="C75" s="7"/>
      <c r="D75" s="7"/>
      <c r="F75" s="6" t="s">
        <v>539</v>
      </c>
      <c r="I75" s="6" t="s">
        <v>540</v>
      </c>
      <c r="J75" s="6">
        <v>1</v>
      </c>
      <c r="K75" s="6" t="s">
        <v>114</v>
      </c>
      <c r="L75" s="8" t="s">
        <v>191</v>
      </c>
      <c r="M75" s="6" t="s">
        <v>116</v>
      </c>
      <c r="N75" s="9">
        <v>42426</v>
      </c>
      <c r="O75" s="6">
        <v>2016</v>
      </c>
      <c r="R75" s="6">
        <v>10</v>
      </c>
      <c r="T75" s="6" t="s">
        <v>43</v>
      </c>
      <c r="U75" s="6" t="s">
        <v>44</v>
      </c>
      <c r="V75" s="6" t="s">
        <v>44</v>
      </c>
      <c r="W75" s="6" t="s">
        <v>541</v>
      </c>
      <c r="Y75" s="6" t="s">
        <v>542</v>
      </c>
      <c r="AA75" s="6" t="s">
        <v>543</v>
      </c>
      <c r="AB75" s="6" t="s">
        <v>544</v>
      </c>
      <c r="AC75" s="6">
        <v>174.95</v>
      </c>
      <c r="AF75" s="6" t="s">
        <v>42</v>
      </c>
      <c r="AG75" s="7"/>
      <c r="AH75" s="7"/>
      <c r="AI75" s="6" t="str">
        <f>HYPERLINK("https://doi.org/10.18574/nyu/9780814760741.001.0001")</f>
        <v>https://doi.org/10.18574/nyu/9780814760741.001.0001</v>
      </c>
      <c r="AK75" s="6" t="s">
        <v>48</v>
      </c>
    </row>
    <row r="76" spans="1:37" s="6" customFormat="1" x14ac:dyDescent="0.3">
      <c r="A76" s="6">
        <v>520302</v>
      </c>
      <c r="B76" s="7">
        <v>9781442664883</v>
      </c>
      <c r="C76" s="7"/>
      <c r="D76" s="7"/>
      <c r="F76" s="6" t="s">
        <v>545</v>
      </c>
      <c r="G76" s="6" t="s">
        <v>546</v>
      </c>
      <c r="H76" s="6" t="s">
        <v>547</v>
      </c>
      <c r="I76" s="6" t="s">
        <v>548</v>
      </c>
      <c r="J76" s="6">
        <v>1</v>
      </c>
      <c r="M76" s="6" t="s">
        <v>168</v>
      </c>
      <c r="N76" s="9">
        <v>33451</v>
      </c>
      <c r="O76" s="6">
        <v>1991</v>
      </c>
      <c r="P76" s="6">
        <v>516</v>
      </c>
      <c r="R76" s="6">
        <v>10</v>
      </c>
      <c r="T76" s="6" t="s">
        <v>43</v>
      </c>
      <c r="U76" s="6" t="s">
        <v>44</v>
      </c>
      <c r="V76" s="6" t="s">
        <v>44</v>
      </c>
      <c r="W76" s="6" t="s">
        <v>549</v>
      </c>
      <c r="Y76" s="6" t="s">
        <v>550</v>
      </c>
      <c r="AB76" s="6" t="s">
        <v>551</v>
      </c>
      <c r="AC76" s="6">
        <v>208.95</v>
      </c>
      <c r="AF76" s="6" t="s">
        <v>42</v>
      </c>
      <c r="AG76" s="7"/>
      <c r="AH76" s="7"/>
      <c r="AI76" s="6" t="str">
        <f>HYPERLINK("https://doi.org/10.3138/9781442664883")</f>
        <v>https://doi.org/10.3138/9781442664883</v>
      </c>
      <c r="AK76" s="6" t="s">
        <v>48</v>
      </c>
    </row>
    <row r="77" spans="1:37" s="6" customFormat="1" x14ac:dyDescent="0.3">
      <c r="A77" s="6">
        <v>568505</v>
      </c>
      <c r="B77" s="7">
        <v>9780231549110</v>
      </c>
      <c r="C77" s="7"/>
      <c r="D77" s="7"/>
      <c r="F77" s="6" t="s">
        <v>552</v>
      </c>
      <c r="H77" s="6" t="s">
        <v>553</v>
      </c>
      <c r="J77" s="6">
        <v>1</v>
      </c>
      <c r="K77" s="6" t="s">
        <v>182</v>
      </c>
      <c r="M77" s="6" t="s">
        <v>177</v>
      </c>
      <c r="N77" s="9">
        <v>43696</v>
      </c>
      <c r="O77" s="6">
        <v>2019</v>
      </c>
      <c r="R77" s="6">
        <v>10</v>
      </c>
      <c r="T77" s="6" t="s">
        <v>43</v>
      </c>
      <c r="U77" s="6" t="s">
        <v>44</v>
      </c>
      <c r="V77" s="6" t="s">
        <v>44</v>
      </c>
      <c r="W77" s="6" t="s">
        <v>554</v>
      </c>
      <c r="Y77" s="6" t="s">
        <v>555</v>
      </c>
      <c r="Z77" s="6" t="s">
        <v>556</v>
      </c>
      <c r="AA77" s="6" t="s">
        <v>557</v>
      </c>
      <c r="AB77" s="6" t="s">
        <v>558</v>
      </c>
      <c r="AC77" s="6">
        <v>12.95</v>
      </c>
      <c r="AF77" s="6" t="s">
        <v>42</v>
      </c>
      <c r="AG77" s="7"/>
      <c r="AH77" s="7"/>
      <c r="AI77" s="6" t="str">
        <f>HYPERLINK("https://doi.org/10.7312/pavl19078")</f>
        <v>https://doi.org/10.7312/pavl19078</v>
      </c>
      <c r="AK77" s="6" t="s">
        <v>48</v>
      </c>
    </row>
    <row r="78" spans="1:37" s="6" customFormat="1" x14ac:dyDescent="0.3">
      <c r="A78" s="6">
        <v>551446</v>
      </c>
      <c r="B78" s="7">
        <v>9780231547956</v>
      </c>
      <c r="C78" s="7"/>
      <c r="D78" s="7"/>
      <c r="F78" s="6" t="s">
        <v>559</v>
      </c>
      <c r="G78" s="6" t="s">
        <v>560</v>
      </c>
      <c r="H78" s="6" t="s">
        <v>561</v>
      </c>
      <c r="J78" s="6">
        <v>1</v>
      </c>
      <c r="M78" s="6" t="s">
        <v>177</v>
      </c>
      <c r="N78" s="9">
        <v>43361</v>
      </c>
      <c r="O78" s="6">
        <v>2018</v>
      </c>
      <c r="R78" s="6">
        <v>10</v>
      </c>
      <c r="T78" s="6" t="s">
        <v>43</v>
      </c>
      <c r="U78" s="6" t="s">
        <v>90</v>
      </c>
      <c r="V78" s="6" t="s">
        <v>90</v>
      </c>
      <c r="W78" s="6" t="s">
        <v>562</v>
      </c>
      <c r="Y78" s="6" t="s">
        <v>563</v>
      </c>
      <c r="Z78" s="6" t="s">
        <v>564</v>
      </c>
      <c r="AA78" s="6" t="s">
        <v>565</v>
      </c>
      <c r="AB78" s="6" t="s">
        <v>566</v>
      </c>
      <c r="AC78" s="6">
        <v>32.950000000000003</v>
      </c>
      <c r="AF78" s="6" t="s">
        <v>42</v>
      </c>
      <c r="AG78" s="7"/>
      <c r="AH78" s="7"/>
      <c r="AI78" s="6" t="str">
        <f>HYPERLINK("https://doi.org/10.7312/horn18862")</f>
        <v>https://doi.org/10.7312/horn18862</v>
      </c>
      <c r="AK78" s="6" t="s">
        <v>48</v>
      </c>
    </row>
    <row r="79" spans="1:37" s="6" customFormat="1" x14ac:dyDescent="0.3">
      <c r="A79" s="6">
        <v>530953</v>
      </c>
      <c r="B79" s="7">
        <v>9780824863784</v>
      </c>
      <c r="C79" s="7"/>
      <c r="D79" s="7"/>
      <c r="F79" s="6" t="s">
        <v>567</v>
      </c>
      <c r="H79" s="6" t="s">
        <v>568</v>
      </c>
      <c r="J79" s="6">
        <v>1</v>
      </c>
      <c r="M79" s="6" t="s">
        <v>339</v>
      </c>
      <c r="N79" s="9">
        <v>39933</v>
      </c>
      <c r="O79" s="6">
        <v>2009</v>
      </c>
      <c r="P79" s="6">
        <v>360</v>
      </c>
      <c r="R79" s="6">
        <v>10</v>
      </c>
      <c r="T79" s="6" t="s">
        <v>43</v>
      </c>
      <c r="U79" s="6" t="s">
        <v>44</v>
      </c>
      <c r="V79" s="6" t="s">
        <v>44</v>
      </c>
      <c r="W79" s="6" t="s">
        <v>569</v>
      </c>
      <c r="Y79" s="6" t="s">
        <v>570</v>
      </c>
      <c r="AC79" s="6">
        <v>129.94999999999999</v>
      </c>
      <c r="AF79" s="6" t="s">
        <v>42</v>
      </c>
      <c r="AG79" s="7"/>
      <c r="AH79" s="7"/>
      <c r="AI79" s="6" t="str">
        <f>HYPERLINK("https://doi.org/10.1515/9780824863784")</f>
        <v>https://doi.org/10.1515/9780824863784</v>
      </c>
      <c r="AK79" s="6" t="s">
        <v>48</v>
      </c>
    </row>
    <row r="80" spans="1:37" s="6" customFormat="1" x14ac:dyDescent="0.3">
      <c r="A80" s="6">
        <v>122833</v>
      </c>
      <c r="B80" s="7">
        <v>9783110272239</v>
      </c>
      <c r="C80" s="7">
        <v>9783110272055</v>
      </c>
      <c r="D80" s="7"/>
      <c r="F80" s="6" t="s">
        <v>571</v>
      </c>
      <c r="G80" s="6" t="s">
        <v>572</v>
      </c>
      <c r="I80" s="6" t="s">
        <v>573</v>
      </c>
      <c r="J80" s="6">
        <v>1</v>
      </c>
      <c r="K80" s="6" t="s">
        <v>574</v>
      </c>
      <c r="L80" s="8" t="s">
        <v>575</v>
      </c>
      <c r="M80" s="6" t="s">
        <v>41</v>
      </c>
      <c r="N80" s="9">
        <v>41058</v>
      </c>
      <c r="O80" s="6">
        <v>2012</v>
      </c>
      <c r="P80" s="6">
        <v>277</v>
      </c>
      <c r="Q80" s="6">
        <v>5</v>
      </c>
      <c r="R80" s="6">
        <v>10</v>
      </c>
      <c r="S80" s="6">
        <v>2320</v>
      </c>
      <c r="T80" s="6" t="s">
        <v>43</v>
      </c>
      <c r="U80" s="6" t="s">
        <v>63</v>
      </c>
      <c r="V80" s="6" t="s">
        <v>215</v>
      </c>
      <c r="W80" s="6" t="s">
        <v>576</v>
      </c>
      <c r="Y80" s="6" t="s">
        <v>577</v>
      </c>
      <c r="AB80" s="6" t="s">
        <v>578</v>
      </c>
      <c r="AC80" s="6">
        <v>129</v>
      </c>
      <c r="AD80" s="6">
        <v>119.95</v>
      </c>
      <c r="AF80" s="6" t="s">
        <v>42</v>
      </c>
      <c r="AG80" s="6" t="s">
        <v>42</v>
      </c>
      <c r="AH80" s="7"/>
      <c r="AI80" s="6" t="str">
        <f>HYPERLINK("https://doi.org/10.1515/9783110272239")</f>
        <v>https://doi.org/10.1515/9783110272239</v>
      </c>
      <c r="AK80" s="6" t="s">
        <v>48</v>
      </c>
    </row>
    <row r="81" spans="1:37" s="6" customFormat="1" x14ac:dyDescent="0.3">
      <c r="A81" s="6">
        <v>496904</v>
      </c>
      <c r="B81" s="7">
        <v>9780674369054</v>
      </c>
      <c r="C81" s="7"/>
      <c r="D81" s="7"/>
      <c r="F81" s="6" t="s">
        <v>579</v>
      </c>
      <c r="G81" s="6" t="s">
        <v>580</v>
      </c>
      <c r="H81" s="6" t="s">
        <v>581</v>
      </c>
      <c r="J81" s="6">
        <v>1</v>
      </c>
      <c r="M81" s="6" t="s">
        <v>78</v>
      </c>
      <c r="N81" s="9">
        <v>41771</v>
      </c>
      <c r="O81" s="6">
        <v>2014</v>
      </c>
      <c r="P81" s="6">
        <v>1186</v>
      </c>
      <c r="R81" s="6">
        <v>10</v>
      </c>
      <c r="T81" s="6" t="s">
        <v>43</v>
      </c>
      <c r="U81" s="6" t="s">
        <v>44</v>
      </c>
      <c r="V81" s="6" t="s">
        <v>44</v>
      </c>
      <c r="W81" s="6" t="s">
        <v>54</v>
      </c>
      <c r="Y81" s="6" t="s">
        <v>582</v>
      </c>
      <c r="Z81" s="6" t="s">
        <v>583</v>
      </c>
      <c r="AA81" s="6" t="s">
        <v>584</v>
      </c>
      <c r="AB81" s="6" t="s">
        <v>585</v>
      </c>
      <c r="AC81" s="6">
        <v>74</v>
      </c>
      <c r="AF81" s="6" t="s">
        <v>42</v>
      </c>
      <c r="AG81" s="7"/>
      <c r="AH81" s="7"/>
      <c r="AI81" s="6" t="str">
        <f>HYPERLINK("https://doi.org/10.4159/harvard.9780674369054")</f>
        <v>https://doi.org/10.4159/harvard.9780674369054</v>
      </c>
      <c r="AK81" s="6" t="s">
        <v>48</v>
      </c>
    </row>
    <row r="82" spans="1:37" s="6" customFormat="1" x14ac:dyDescent="0.3">
      <c r="A82" s="6">
        <v>559796</v>
      </c>
      <c r="B82" s="7">
        <v>9780226358338</v>
      </c>
      <c r="C82" s="7"/>
      <c r="D82" s="7"/>
      <c r="F82" s="6" t="s">
        <v>586</v>
      </c>
      <c r="G82" s="6" t="s">
        <v>587</v>
      </c>
      <c r="H82" s="6" t="s">
        <v>588</v>
      </c>
      <c r="J82" s="6">
        <v>1</v>
      </c>
      <c r="M82" s="6" t="s">
        <v>589</v>
      </c>
      <c r="N82" s="9">
        <v>42592</v>
      </c>
      <c r="O82" s="6">
        <v>2016</v>
      </c>
      <c r="P82" s="6">
        <v>280</v>
      </c>
      <c r="R82" s="6">
        <v>10</v>
      </c>
      <c r="T82" s="6" t="s">
        <v>43</v>
      </c>
      <c r="U82" s="6" t="s">
        <v>44</v>
      </c>
      <c r="V82" s="6" t="s">
        <v>44</v>
      </c>
      <c r="W82" s="6" t="s">
        <v>590</v>
      </c>
      <c r="Y82" s="6" t="s">
        <v>591</v>
      </c>
      <c r="Z82" s="6" t="s">
        <v>592</v>
      </c>
      <c r="AA82" s="6" t="s">
        <v>593</v>
      </c>
      <c r="AB82" s="6" t="s">
        <v>594</v>
      </c>
      <c r="AC82" s="6">
        <v>173.95</v>
      </c>
      <c r="AF82" s="6" t="s">
        <v>42</v>
      </c>
      <c r="AG82" s="7"/>
      <c r="AH82" s="7"/>
      <c r="AI82" s="6" t="str">
        <f>HYPERLINK("https://www.degruyter.com/isbn/9780226358338")</f>
        <v>https://www.degruyter.com/isbn/9780226358338</v>
      </c>
      <c r="AK82" s="6" t="s">
        <v>48</v>
      </c>
    </row>
    <row r="83" spans="1:37" s="6" customFormat="1" x14ac:dyDescent="0.3">
      <c r="A83" s="6">
        <v>511948</v>
      </c>
      <c r="B83" s="7">
        <v>9781400830855</v>
      </c>
      <c r="C83" s="7"/>
      <c r="D83" s="7"/>
      <c r="F83" s="6" t="s">
        <v>595</v>
      </c>
      <c r="G83" s="6" t="s">
        <v>596</v>
      </c>
      <c r="H83" s="6" t="s">
        <v>597</v>
      </c>
      <c r="J83" s="6">
        <v>1</v>
      </c>
      <c r="M83" s="6" t="s">
        <v>62</v>
      </c>
      <c r="N83" s="9">
        <v>40004</v>
      </c>
      <c r="O83" s="6">
        <v>2007</v>
      </c>
      <c r="P83" s="6">
        <v>368</v>
      </c>
      <c r="R83" s="6">
        <v>10</v>
      </c>
      <c r="T83" s="6" t="s">
        <v>43</v>
      </c>
      <c r="U83" s="6" t="s">
        <v>192</v>
      </c>
      <c r="V83" s="6" t="s">
        <v>192</v>
      </c>
      <c r="W83" s="6" t="s">
        <v>598</v>
      </c>
      <c r="Y83" s="6" t="s">
        <v>599</v>
      </c>
      <c r="AA83" s="6" t="s">
        <v>600</v>
      </c>
      <c r="AB83" s="6" t="s">
        <v>601</v>
      </c>
      <c r="AC83" s="6">
        <v>107</v>
      </c>
      <c r="AF83" s="6" t="s">
        <v>42</v>
      </c>
      <c r="AG83" s="7"/>
      <c r="AH83" s="7"/>
      <c r="AI83" s="6" t="str">
        <f>HYPERLINK("https://doi.org/10.1515/9781400830855")</f>
        <v>https://doi.org/10.1515/9781400830855</v>
      </c>
      <c r="AK83" s="6" t="s">
        <v>48</v>
      </c>
    </row>
    <row r="84" spans="1:37" s="6" customFormat="1" x14ac:dyDescent="0.3">
      <c r="A84" s="6">
        <v>552267</v>
      </c>
      <c r="B84" s="7">
        <v>9781501729133</v>
      </c>
      <c r="C84" s="7"/>
      <c r="D84" s="7"/>
      <c r="F84" s="6" t="s">
        <v>602</v>
      </c>
      <c r="G84" s="6" t="s">
        <v>603</v>
      </c>
      <c r="H84" s="6" t="s">
        <v>604</v>
      </c>
      <c r="J84" s="6">
        <v>1</v>
      </c>
      <c r="M84" s="6" t="s">
        <v>160</v>
      </c>
      <c r="N84" s="9">
        <v>43318</v>
      </c>
      <c r="O84" s="6">
        <v>2004</v>
      </c>
      <c r="P84" s="6">
        <v>264</v>
      </c>
      <c r="R84" s="6">
        <v>283.5</v>
      </c>
      <c r="T84" s="6" t="s">
        <v>43</v>
      </c>
      <c r="U84" s="6" t="s">
        <v>79</v>
      </c>
      <c r="V84" s="6" t="s">
        <v>80</v>
      </c>
      <c r="W84" s="6" t="s">
        <v>605</v>
      </c>
      <c r="Y84" s="6" t="s">
        <v>606</v>
      </c>
      <c r="AA84" s="6" t="s">
        <v>607</v>
      </c>
      <c r="AB84" s="6" t="s">
        <v>608</v>
      </c>
      <c r="AC84" s="6">
        <v>130.94999999999999</v>
      </c>
      <c r="AF84" s="6" t="s">
        <v>42</v>
      </c>
      <c r="AG84" s="7"/>
      <c r="AH84" s="7"/>
      <c r="AI84" s="6" t="str">
        <f>HYPERLINK("https://doi.org/10.7591/9781501729133")</f>
        <v>https://doi.org/10.7591/9781501729133</v>
      </c>
      <c r="AK84" s="6" t="s">
        <v>48</v>
      </c>
    </row>
    <row r="85" spans="1:37" s="6" customFormat="1" x14ac:dyDescent="0.3">
      <c r="A85" s="6">
        <v>15787</v>
      </c>
      <c r="B85" s="7">
        <v>9783110893977</v>
      </c>
      <c r="C85" s="7">
        <v>9783110178340</v>
      </c>
      <c r="D85" s="7"/>
      <c r="F85" s="6" t="s">
        <v>609</v>
      </c>
      <c r="I85" s="6" t="s">
        <v>610</v>
      </c>
      <c r="J85" s="6">
        <v>1</v>
      </c>
      <c r="K85" s="6" t="s">
        <v>611</v>
      </c>
      <c r="L85" s="8" t="s">
        <v>107</v>
      </c>
      <c r="M85" s="6" t="s">
        <v>41</v>
      </c>
      <c r="N85" s="9">
        <v>41206</v>
      </c>
      <c r="O85" s="6">
        <v>2003</v>
      </c>
      <c r="P85" s="6">
        <v>313</v>
      </c>
      <c r="Q85" s="6">
        <v>10</v>
      </c>
      <c r="R85" s="6">
        <v>10</v>
      </c>
      <c r="S85" s="6" t="s">
        <v>53</v>
      </c>
      <c r="T85" s="6" t="s">
        <v>43</v>
      </c>
      <c r="U85" s="6" t="s">
        <v>124</v>
      </c>
      <c r="V85" s="6" t="s">
        <v>125</v>
      </c>
      <c r="W85" s="6" t="s">
        <v>612</v>
      </c>
      <c r="Y85" s="6" t="s">
        <v>613</v>
      </c>
      <c r="Z85" s="6" t="s">
        <v>614</v>
      </c>
      <c r="AA85" s="6" t="s">
        <v>615</v>
      </c>
      <c r="AB85" s="6" t="s">
        <v>616</v>
      </c>
      <c r="AC85" s="6">
        <v>159</v>
      </c>
      <c r="AD85" s="6">
        <v>109.95</v>
      </c>
      <c r="AF85" s="6" t="s">
        <v>42</v>
      </c>
      <c r="AG85" s="6" t="s">
        <v>42</v>
      </c>
      <c r="AH85" s="7"/>
      <c r="AI85" s="6" t="str">
        <f>HYPERLINK("https://doi.org/10.1515/9783110893977")</f>
        <v>https://doi.org/10.1515/9783110893977</v>
      </c>
      <c r="AK85" s="6" t="s">
        <v>48</v>
      </c>
    </row>
    <row r="86" spans="1:37" s="6" customFormat="1" x14ac:dyDescent="0.3">
      <c r="A86" s="6">
        <v>524492</v>
      </c>
      <c r="B86" s="7">
        <v>9780231541879</v>
      </c>
      <c r="C86" s="7"/>
      <c r="D86" s="7"/>
      <c r="F86" s="6" t="s">
        <v>617</v>
      </c>
      <c r="H86" s="6" t="s">
        <v>618</v>
      </c>
      <c r="J86" s="6">
        <v>20</v>
      </c>
      <c r="M86" s="6" t="s">
        <v>177</v>
      </c>
      <c r="N86" s="9">
        <v>42437</v>
      </c>
      <c r="O86" s="6">
        <v>2016</v>
      </c>
      <c r="P86" s="6">
        <v>320</v>
      </c>
      <c r="R86" s="6">
        <v>10</v>
      </c>
      <c r="T86" s="6" t="s">
        <v>43</v>
      </c>
      <c r="U86" s="6" t="s">
        <v>79</v>
      </c>
      <c r="V86" s="6" t="s">
        <v>80</v>
      </c>
      <c r="W86" s="6" t="s">
        <v>619</v>
      </c>
      <c r="Y86" s="6" t="s">
        <v>620</v>
      </c>
      <c r="Z86" s="6" t="s">
        <v>621</v>
      </c>
      <c r="AA86" s="6" t="s">
        <v>622</v>
      </c>
      <c r="AB86" s="6" t="s">
        <v>623</v>
      </c>
      <c r="AC86" s="6">
        <v>29.95</v>
      </c>
      <c r="AF86" s="6" t="s">
        <v>42</v>
      </c>
      <c r="AG86" s="7"/>
      <c r="AH86" s="7"/>
      <c r="AI86" s="6" t="str">
        <f>HYPERLINK("https://doi.org/10.7312/shap17866")</f>
        <v>https://doi.org/10.7312/shap17866</v>
      </c>
      <c r="AK86" s="6" t="s">
        <v>48</v>
      </c>
    </row>
    <row r="87" spans="1:37" s="6" customFormat="1" x14ac:dyDescent="0.3">
      <c r="A87" s="6">
        <v>323298</v>
      </c>
      <c r="B87" s="7">
        <v>9780674335486</v>
      </c>
      <c r="C87" s="7">
        <v>9780674335479</v>
      </c>
      <c r="D87" s="7"/>
      <c r="F87" s="6" t="s">
        <v>624</v>
      </c>
      <c r="G87" s="6" t="s">
        <v>625</v>
      </c>
      <c r="I87" s="6" t="s">
        <v>626</v>
      </c>
      <c r="J87" s="6">
        <v>1</v>
      </c>
      <c r="M87" s="6" t="s">
        <v>78</v>
      </c>
      <c r="N87" s="9">
        <v>41548</v>
      </c>
      <c r="O87" s="6">
        <v>2001</v>
      </c>
      <c r="P87" s="6">
        <v>463</v>
      </c>
      <c r="R87" s="6">
        <v>283.5</v>
      </c>
      <c r="T87" s="6" t="s">
        <v>43</v>
      </c>
      <c r="U87" s="6" t="s">
        <v>44</v>
      </c>
      <c r="V87" s="6" t="s">
        <v>44</v>
      </c>
      <c r="W87" s="6" t="s">
        <v>627</v>
      </c>
      <c r="Y87" s="6" t="s">
        <v>628</v>
      </c>
      <c r="AA87" s="6" t="s">
        <v>629</v>
      </c>
      <c r="AB87" s="6" t="s">
        <v>630</v>
      </c>
      <c r="AC87" s="6">
        <v>60</v>
      </c>
      <c r="AD87" s="6">
        <v>60</v>
      </c>
      <c r="AF87" s="6" t="s">
        <v>42</v>
      </c>
      <c r="AG87" s="6" t="s">
        <v>42</v>
      </c>
      <c r="AH87" s="7"/>
      <c r="AI87" s="6" t="str">
        <f>HYPERLINK("https://doi.org/10.4159/harvard.9780674335486")</f>
        <v>https://doi.org/10.4159/harvard.9780674335486</v>
      </c>
      <c r="AK87" s="6" t="s">
        <v>48</v>
      </c>
    </row>
    <row r="88" spans="1:37" s="6" customFormat="1" x14ac:dyDescent="0.3">
      <c r="A88" s="6">
        <v>554231</v>
      </c>
      <c r="B88" s="7">
        <v>9780691185682</v>
      </c>
      <c r="C88" s="7"/>
      <c r="D88" s="7"/>
      <c r="F88" s="6" t="s">
        <v>631</v>
      </c>
      <c r="G88" s="6" t="s">
        <v>632</v>
      </c>
      <c r="H88" s="6" t="s">
        <v>633</v>
      </c>
      <c r="J88" s="6">
        <v>1</v>
      </c>
      <c r="M88" s="6" t="s">
        <v>62</v>
      </c>
      <c r="N88" s="9">
        <v>43564</v>
      </c>
      <c r="O88" s="6">
        <v>2019</v>
      </c>
      <c r="P88" s="6">
        <v>624</v>
      </c>
      <c r="R88" s="6">
        <v>10</v>
      </c>
      <c r="T88" s="6" t="s">
        <v>43</v>
      </c>
      <c r="U88" s="6" t="s">
        <v>44</v>
      </c>
      <c r="V88" s="6" t="s">
        <v>44</v>
      </c>
      <c r="W88" s="6" t="s">
        <v>634</v>
      </c>
      <c r="Y88" s="6" t="s">
        <v>635</v>
      </c>
      <c r="AA88" s="6" t="s">
        <v>636</v>
      </c>
      <c r="AB88" s="6" t="s">
        <v>637</v>
      </c>
      <c r="AC88" s="6">
        <v>99</v>
      </c>
      <c r="AF88" s="6" t="s">
        <v>42</v>
      </c>
      <c r="AG88" s="7"/>
      <c r="AH88" s="7"/>
      <c r="AI88" s="6" t="str">
        <f>HYPERLINK("https://doi.org/10.1515/9780691185682")</f>
        <v>https://doi.org/10.1515/9780691185682</v>
      </c>
      <c r="AK88" s="6" t="s">
        <v>48</v>
      </c>
    </row>
    <row r="89" spans="1:37" s="6" customFormat="1" x14ac:dyDescent="0.3">
      <c r="A89" s="6">
        <v>530588</v>
      </c>
      <c r="B89" s="7">
        <v>9783110557725</v>
      </c>
      <c r="C89" s="7">
        <v>9783110556070</v>
      </c>
      <c r="D89" s="7"/>
      <c r="F89" s="6" t="s">
        <v>638</v>
      </c>
      <c r="G89" s="6" t="s">
        <v>639</v>
      </c>
      <c r="I89" s="6" t="s">
        <v>123</v>
      </c>
      <c r="J89" s="6">
        <v>1</v>
      </c>
      <c r="K89" s="6" t="s">
        <v>640</v>
      </c>
      <c r="L89" s="8" t="s">
        <v>641</v>
      </c>
      <c r="M89" s="6" t="s">
        <v>41</v>
      </c>
      <c r="N89" s="9">
        <v>43031</v>
      </c>
      <c r="O89" s="6">
        <v>2017</v>
      </c>
      <c r="P89" s="6">
        <v>757</v>
      </c>
      <c r="Q89" s="6">
        <v>22</v>
      </c>
      <c r="S89" s="6">
        <v>2320</v>
      </c>
      <c r="T89" s="6" t="s">
        <v>43</v>
      </c>
      <c r="U89" s="6" t="s">
        <v>232</v>
      </c>
      <c r="V89" s="6" t="s">
        <v>642</v>
      </c>
      <c r="W89" s="6" t="s">
        <v>643</v>
      </c>
      <c r="Y89" s="6" t="s">
        <v>644</v>
      </c>
      <c r="AB89" s="6" t="s">
        <v>645</v>
      </c>
      <c r="AC89" s="6">
        <v>129</v>
      </c>
      <c r="AD89" s="6">
        <v>169.95</v>
      </c>
      <c r="AF89" s="6" t="s">
        <v>42</v>
      </c>
      <c r="AG89" s="6" t="s">
        <v>42</v>
      </c>
      <c r="AH89" s="7"/>
      <c r="AI89" s="6" t="str">
        <f>HYPERLINK("https://doi.org/10.1515/9783110557725")</f>
        <v>https://doi.org/10.1515/9783110557725</v>
      </c>
      <c r="AK89" s="6" t="s">
        <v>48</v>
      </c>
    </row>
    <row r="90" spans="1:37" s="6" customFormat="1" x14ac:dyDescent="0.3">
      <c r="A90" s="6">
        <v>578209</v>
      </c>
      <c r="B90" s="7">
        <v>9781479864195</v>
      </c>
      <c r="C90" s="7"/>
      <c r="D90" s="7"/>
      <c r="F90" s="6" t="s">
        <v>646</v>
      </c>
      <c r="G90" s="6" t="s">
        <v>647</v>
      </c>
      <c r="H90" s="6" t="s">
        <v>648</v>
      </c>
      <c r="J90" s="6">
        <v>1</v>
      </c>
      <c r="K90" s="6" t="s">
        <v>649</v>
      </c>
      <c r="L90" s="8" t="s">
        <v>650</v>
      </c>
      <c r="M90" s="6" t="s">
        <v>116</v>
      </c>
      <c r="N90" s="9">
        <v>43606</v>
      </c>
      <c r="O90" s="6">
        <v>2019</v>
      </c>
      <c r="R90" s="6">
        <v>10</v>
      </c>
      <c r="T90" s="6" t="s">
        <v>43</v>
      </c>
      <c r="U90" s="6" t="s">
        <v>63</v>
      </c>
      <c r="V90" s="6" t="s">
        <v>215</v>
      </c>
      <c r="W90" s="6" t="s">
        <v>651</v>
      </c>
      <c r="Y90" s="6" t="s">
        <v>652</v>
      </c>
      <c r="AA90" s="6" t="s">
        <v>653</v>
      </c>
      <c r="AB90" s="6" t="s">
        <v>654</v>
      </c>
      <c r="AC90" s="6">
        <v>129.94999999999999</v>
      </c>
      <c r="AF90" s="6" t="s">
        <v>42</v>
      </c>
      <c r="AG90" s="7"/>
      <c r="AH90" s="7"/>
      <c r="AI90" s="6" t="str">
        <f>HYPERLINK("https://doi.org/10.18574/nyu/9781479864195.001.0001")</f>
        <v>https://doi.org/10.18574/nyu/9781479864195.001.0001</v>
      </c>
      <c r="AK90" s="6" t="s">
        <v>48</v>
      </c>
    </row>
    <row r="91" spans="1:37" s="6" customFormat="1" x14ac:dyDescent="0.3">
      <c r="A91" s="6">
        <v>521635</v>
      </c>
      <c r="B91" s="7">
        <v>9781400833412</v>
      </c>
      <c r="C91" s="7"/>
      <c r="D91" s="7"/>
      <c r="F91" s="6" t="s">
        <v>655</v>
      </c>
      <c r="G91" s="6" t="s">
        <v>656</v>
      </c>
      <c r="H91" s="6" t="s">
        <v>657</v>
      </c>
      <c r="J91" s="6">
        <v>1</v>
      </c>
      <c r="M91" s="6" t="s">
        <v>62</v>
      </c>
      <c r="N91" s="9">
        <v>40105</v>
      </c>
      <c r="O91" s="6">
        <v>2009</v>
      </c>
      <c r="P91" s="6">
        <v>984</v>
      </c>
      <c r="R91" s="6">
        <v>10</v>
      </c>
      <c r="T91" s="6" t="s">
        <v>43</v>
      </c>
      <c r="U91" s="6" t="s">
        <v>44</v>
      </c>
      <c r="V91" s="6" t="s">
        <v>44</v>
      </c>
      <c r="W91" s="6" t="s">
        <v>658</v>
      </c>
      <c r="Y91" s="6" t="s">
        <v>659</v>
      </c>
      <c r="AA91" s="6" t="s">
        <v>660</v>
      </c>
      <c r="AB91" s="6" t="s">
        <v>661</v>
      </c>
      <c r="AC91" s="6">
        <v>138</v>
      </c>
      <c r="AF91" s="6" t="s">
        <v>42</v>
      </c>
      <c r="AG91" s="7"/>
      <c r="AH91" s="7"/>
      <c r="AI91" s="6" t="str">
        <f>HYPERLINK("https://doi.org/10.1515/9781400833412")</f>
        <v>https://doi.org/10.1515/9781400833412</v>
      </c>
      <c r="AK91" s="6" t="s">
        <v>48</v>
      </c>
    </row>
    <row r="92" spans="1:37" s="6" customFormat="1" x14ac:dyDescent="0.3">
      <c r="A92" s="6">
        <v>576880</v>
      </c>
      <c r="B92" s="7">
        <v>9780814790892</v>
      </c>
      <c r="C92" s="7"/>
      <c r="D92" s="7"/>
      <c r="F92" s="6" t="s">
        <v>662</v>
      </c>
      <c r="G92" s="6" t="s">
        <v>663</v>
      </c>
      <c r="H92" s="6" t="s">
        <v>664</v>
      </c>
      <c r="J92" s="6">
        <v>1</v>
      </c>
      <c r="K92" s="6" t="s">
        <v>223</v>
      </c>
      <c r="L92" s="8" t="s">
        <v>191</v>
      </c>
      <c r="M92" s="6" t="s">
        <v>116</v>
      </c>
      <c r="N92" s="9">
        <v>38353</v>
      </c>
      <c r="O92" s="6">
        <v>2005</v>
      </c>
      <c r="R92" s="6">
        <v>10</v>
      </c>
      <c r="T92" s="6" t="s">
        <v>43</v>
      </c>
      <c r="U92" s="6" t="s">
        <v>192</v>
      </c>
      <c r="V92" s="6" t="s">
        <v>192</v>
      </c>
      <c r="W92" s="6" t="s">
        <v>665</v>
      </c>
      <c r="Y92" s="6" t="s">
        <v>666</v>
      </c>
      <c r="AA92" s="6" t="s">
        <v>667</v>
      </c>
      <c r="AB92" s="6" t="s">
        <v>668</v>
      </c>
      <c r="AC92" s="6">
        <v>175</v>
      </c>
      <c r="AF92" s="6" t="s">
        <v>42</v>
      </c>
      <c r="AG92" s="7"/>
      <c r="AH92" s="7"/>
      <c r="AI92" s="6" t="str">
        <f>HYPERLINK("https://doi.org/10.18574/nyu/9780814790892.001.0001")</f>
        <v>https://doi.org/10.18574/nyu/9780814790892.001.0001</v>
      </c>
      <c r="AK92" s="6" t="s">
        <v>48</v>
      </c>
    </row>
    <row r="93" spans="1:37" s="6" customFormat="1" x14ac:dyDescent="0.3">
      <c r="A93" s="6">
        <v>521797</v>
      </c>
      <c r="B93" s="7">
        <v>9781400880799</v>
      </c>
      <c r="C93" s="7"/>
      <c r="D93" s="7"/>
      <c r="F93" s="6" t="s">
        <v>669</v>
      </c>
      <c r="G93" s="6" t="s">
        <v>670</v>
      </c>
      <c r="H93" s="6" t="s">
        <v>671</v>
      </c>
      <c r="I93" s="6" t="s">
        <v>672</v>
      </c>
      <c r="J93" s="6">
        <v>1</v>
      </c>
      <c r="K93" s="6" t="s">
        <v>673</v>
      </c>
      <c r="L93" s="8" t="s">
        <v>674</v>
      </c>
      <c r="M93" s="6" t="s">
        <v>62</v>
      </c>
      <c r="N93" s="9">
        <v>42451</v>
      </c>
      <c r="O93" s="6">
        <v>2016</v>
      </c>
      <c r="P93" s="6">
        <v>384</v>
      </c>
      <c r="R93" s="6">
        <v>10</v>
      </c>
      <c r="T93" s="6" t="s">
        <v>43</v>
      </c>
      <c r="U93" s="6" t="s">
        <v>79</v>
      </c>
      <c r="V93" s="6" t="s">
        <v>80</v>
      </c>
      <c r="W93" s="6" t="s">
        <v>675</v>
      </c>
      <c r="Y93" s="6" t="s">
        <v>676</v>
      </c>
      <c r="Z93" s="6" t="s">
        <v>677</v>
      </c>
      <c r="AA93" s="6" t="s">
        <v>678</v>
      </c>
      <c r="AB93" s="6" t="s">
        <v>679</v>
      </c>
      <c r="AC93" s="6">
        <v>78</v>
      </c>
      <c r="AF93" s="6" t="s">
        <v>42</v>
      </c>
      <c r="AG93" s="7"/>
      <c r="AH93" s="7"/>
      <c r="AI93" s="6" t="str">
        <f>HYPERLINK("https://doi.org/10.1515/9781400880799")</f>
        <v>https://doi.org/10.1515/9781400880799</v>
      </c>
      <c r="AK93" s="6" t="s">
        <v>48</v>
      </c>
    </row>
    <row r="94" spans="1:37" s="6" customFormat="1" x14ac:dyDescent="0.3">
      <c r="A94" s="6">
        <v>505770</v>
      </c>
      <c r="B94" s="7">
        <v>9781400841820</v>
      </c>
      <c r="C94" s="7"/>
      <c r="D94" s="7"/>
      <c r="F94" s="6" t="s">
        <v>680</v>
      </c>
      <c r="G94" s="6" t="s">
        <v>681</v>
      </c>
      <c r="H94" s="6" t="s">
        <v>495</v>
      </c>
      <c r="J94" s="6">
        <v>1</v>
      </c>
      <c r="M94" s="6" t="s">
        <v>62</v>
      </c>
      <c r="N94" s="9">
        <v>40987</v>
      </c>
      <c r="O94" s="6">
        <v>2012</v>
      </c>
      <c r="P94" s="6">
        <v>256</v>
      </c>
      <c r="R94" s="6">
        <v>10</v>
      </c>
      <c r="T94" s="6" t="s">
        <v>43</v>
      </c>
      <c r="U94" s="6" t="s">
        <v>44</v>
      </c>
      <c r="V94" s="6" t="s">
        <v>44</v>
      </c>
      <c r="W94" s="6" t="s">
        <v>682</v>
      </c>
      <c r="Y94" s="6" t="s">
        <v>683</v>
      </c>
      <c r="Z94" s="6" t="s">
        <v>684</v>
      </c>
      <c r="AA94" s="6" t="s">
        <v>685</v>
      </c>
      <c r="AB94" s="6" t="s">
        <v>686</v>
      </c>
      <c r="AC94" s="6">
        <v>91</v>
      </c>
      <c r="AF94" s="6" t="s">
        <v>42</v>
      </c>
      <c r="AG94" s="7"/>
      <c r="AH94" s="7"/>
      <c r="AI94" s="6" t="str">
        <f>HYPERLINK("https://doi.org/10.1515/9781400841820")</f>
        <v>https://doi.org/10.1515/9781400841820</v>
      </c>
      <c r="AK94" s="6" t="s">
        <v>48</v>
      </c>
    </row>
    <row r="95" spans="1:37" s="6" customFormat="1" x14ac:dyDescent="0.3">
      <c r="A95" s="6">
        <v>623143</v>
      </c>
      <c r="B95" s="7">
        <v>9780748672776</v>
      </c>
      <c r="C95" s="7"/>
      <c r="D95" s="7"/>
      <c r="F95" s="6" t="s">
        <v>687</v>
      </c>
      <c r="G95" s="6" t="s">
        <v>688</v>
      </c>
      <c r="H95" s="6" t="s">
        <v>309</v>
      </c>
      <c r="J95" s="6">
        <v>1</v>
      </c>
      <c r="M95" s="6" t="s">
        <v>310</v>
      </c>
      <c r="N95" s="9">
        <v>44599</v>
      </c>
      <c r="O95" s="6">
        <v>1999</v>
      </c>
      <c r="P95" s="6">
        <v>672</v>
      </c>
      <c r="R95" s="6">
        <v>10</v>
      </c>
      <c r="T95" s="6" t="s">
        <v>43</v>
      </c>
      <c r="U95" s="6" t="s">
        <v>44</v>
      </c>
      <c r="V95" s="6" t="s">
        <v>44</v>
      </c>
      <c r="W95" s="6" t="s">
        <v>54</v>
      </c>
      <c r="Y95" s="6" t="s">
        <v>689</v>
      </c>
      <c r="AC95" s="6">
        <v>152.94999999999999</v>
      </c>
      <c r="AF95" s="6" t="s">
        <v>42</v>
      </c>
      <c r="AG95" s="7"/>
      <c r="AH95" s="7"/>
      <c r="AI95" s="6" t="str">
        <f>HYPERLINK("https://www.degruyter.com/isbn/9780748672776")</f>
        <v>https://www.degruyter.com/isbn/9780748672776</v>
      </c>
      <c r="AK95" s="6" t="s">
        <v>48</v>
      </c>
    </row>
    <row r="96" spans="1:37" s="6" customFormat="1" x14ac:dyDescent="0.3">
      <c r="A96" s="6">
        <v>543053</v>
      </c>
      <c r="B96" s="7">
        <v>9780674982628</v>
      </c>
      <c r="C96" s="7"/>
      <c r="D96" s="7"/>
      <c r="F96" s="6" t="s">
        <v>690</v>
      </c>
      <c r="H96" s="6" t="s">
        <v>691</v>
      </c>
      <c r="J96" s="6">
        <v>1</v>
      </c>
      <c r="K96" s="6" t="s">
        <v>692</v>
      </c>
      <c r="L96" s="8" t="s">
        <v>693</v>
      </c>
      <c r="M96" s="6" t="s">
        <v>78</v>
      </c>
      <c r="N96" s="9">
        <v>42989</v>
      </c>
      <c r="O96" s="6">
        <v>2017</v>
      </c>
      <c r="P96" s="6">
        <v>136</v>
      </c>
      <c r="R96" s="6">
        <v>10</v>
      </c>
      <c r="T96" s="6" t="s">
        <v>43</v>
      </c>
      <c r="U96" s="6" t="s">
        <v>97</v>
      </c>
      <c r="V96" s="6" t="s">
        <v>98</v>
      </c>
      <c r="W96" s="6" t="s">
        <v>694</v>
      </c>
      <c r="Y96" s="6" t="s">
        <v>695</v>
      </c>
      <c r="Z96" s="6" t="s">
        <v>696</v>
      </c>
      <c r="AA96" s="6" t="s">
        <v>697</v>
      </c>
      <c r="AB96" s="6" t="s">
        <v>698</v>
      </c>
      <c r="AC96" s="6">
        <v>19.95</v>
      </c>
      <c r="AF96" s="6" t="s">
        <v>42</v>
      </c>
      <c r="AG96" s="7"/>
      <c r="AH96" s="7"/>
      <c r="AI96" s="6" t="str">
        <f>HYPERLINK("https://doi.org/10.4159/9780674982628")</f>
        <v>https://doi.org/10.4159/9780674982628</v>
      </c>
      <c r="AK96" s="6" t="s">
        <v>48</v>
      </c>
    </row>
    <row r="97" spans="1:37" s="6" customFormat="1" x14ac:dyDescent="0.3">
      <c r="A97" s="6">
        <v>626313</v>
      </c>
      <c r="B97" s="7">
        <v>9780824893514</v>
      </c>
      <c r="C97" s="7"/>
      <c r="D97" s="7"/>
      <c r="F97" s="6" t="s">
        <v>699</v>
      </c>
      <c r="I97" s="6" t="s">
        <v>700</v>
      </c>
      <c r="J97" s="6">
        <v>1</v>
      </c>
      <c r="K97" s="6" t="s">
        <v>338</v>
      </c>
      <c r="M97" s="6" t="s">
        <v>339</v>
      </c>
      <c r="N97" s="9">
        <v>44804</v>
      </c>
      <c r="O97" s="6">
        <v>2022</v>
      </c>
      <c r="P97" s="6">
        <v>420</v>
      </c>
      <c r="R97" s="6">
        <v>10</v>
      </c>
      <c r="T97" s="6" t="s">
        <v>43</v>
      </c>
      <c r="U97" s="6" t="s">
        <v>97</v>
      </c>
      <c r="V97" s="6" t="s">
        <v>98</v>
      </c>
      <c r="W97" s="6" t="s">
        <v>701</v>
      </c>
      <c r="Y97" s="6" t="s">
        <v>702</v>
      </c>
      <c r="AB97" s="6" t="s">
        <v>703</v>
      </c>
      <c r="AC97" s="6">
        <v>216.95</v>
      </c>
      <c r="AF97" s="6" t="s">
        <v>42</v>
      </c>
      <c r="AG97" s="7"/>
      <c r="AH97" s="7"/>
      <c r="AI97" s="6" t="str">
        <f>HYPERLINK("https://doi.org/10.1515/9780824893514?locatt=mode:legacy")</f>
        <v>https://doi.org/10.1515/9780824893514?locatt=mode:legacy</v>
      </c>
      <c r="AK97" s="6" t="s">
        <v>48</v>
      </c>
    </row>
    <row r="98" spans="1:37" s="6" customFormat="1" x14ac:dyDescent="0.3">
      <c r="A98" s="6">
        <v>535122</v>
      </c>
      <c r="B98" s="7">
        <v>9783110583182</v>
      </c>
      <c r="C98" s="7">
        <v>9783110580846</v>
      </c>
      <c r="D98" s="7"/>
      <c r="F98" s="6" t="s">
        <v>704</v>
      </c>
      <c r="I98" s="6" t="s">
        <v>705</v>
      </c>
      <c r="J98" s="6">
        <v>1</v>
      </c>
      <c r="K98" s="6" t="s">
        <v>106</v>
      </c>
      <c r="L98" s="8" t="s">
        <v>650</v>
      </c>
      <c r="M98" s="6" t="s">
        <v>41</v>
      </c>
      <c r="N98" s="9">
        <v>44081</v>
      </c>
      <c r="O98" s="6">
        <v>2020</v>
      </c>
      <c r="P98" s="6">
        <v>580</v>
      </c>
      <c r="S98" s="6">
        <v>2417</v>
      </c>
      <c r="T98" s="6" t="s">
        <v>43</v>
      </c>
      <c r="U98" s="6" t="s">
        <v>79</v>
      </c>
      <c r="V98" s="6" t="s">
        <v>80</v>
      </c>
      <c r="W98" s="6" t="s">
        <v>706</v>
      </c>
      <c r="Y98" s="6" t="s">
        <v>707</v>
      </c>
      <c r="AA98" s="6" t="s">
        <v>708</v>
      </c>
      <c r="AB98" s="6" t="s">
        <v>709</v>
      </c>
      <c r="AC98" s="6">
        <v>249</v>
      </c>
      <c r="AD98" s="6">
        <v>240</v>
      </c>
      <c r="AF98" s="6" t="s">
        <v>42</v>
      </c>
      <c r="AG98" s="6" t="s">
        <v>42</v>
      </c>
      <c r="AH98" s="7"/>
      <c r="AI98" s="6" t="str">
        <f>HYPERLINK("https://doi.org/10.1515/9783110583182")</f>
        <v>https://doi.org/10.1515/9783110583182</v>
      </c>
      <c r="AK98" s="6" t="s">
        <v>48</v>
      </c>
    </row>
    <row r="99" spans="1:37" s="6" customFormat="1" x14ac:dyDescent="0.3">
      <c r="A99" s="6">
        <v>551152</v>
      </c>
      <c r="B99" s="7">
        <v>9783110654370</v>
      </c>
      <c r="C99" s="7">
        <v>9783110646115</v>
      </c>
      <c r="D99" s="7">
        <v>9783110763447</v>
      </c>
      <c r="F99" s="6" t="s">
        <v>710</v>
      </c>
      <c r="I99" s="6" t="s">
        <v>711</v>
      </c>
      <c r="J99" s="6">
        <v>1</v>
      </c>
      <c r="M99" s="6" t="s">
        <v>41</v>
      </c>
      <c r="N99" s="9">
        <v>43654</v>
      </c>
      <c r="O99" s="6">
        <v>2019</v>
      </c>
      <c r="P99" s="6">
        <v>323</v>
      </c>
      <c r="Q99" s="6">
        <v>2</v>
      </c>
      <c r="S99" s="6">
        <v>2320</v>
      </c>
      <c r="T99" s="6" t="s">
        <v>43</v>
      </c>
      <c r="U99" s="6" t="s">
        <v>72</v>
      </c>
      <c r="V99" s="6" t="s">
        <v>72</v>
      </c>
      <c r="W99" s="6" t="s">
        <v>54</v>
      </c>
      <c r="Y99" s="6" t="s">
        <v>712</v>
      </c>
      <c r="AA99" s="6" t="s">
        <v>713</v>
      </c>
      <c r="AB99" s="6" t="s">
        <v>714</v>
      </c>
      <c r="AC99" s="6">
        <v>129</v>
      </c>
      <c r="AD99" s="6">
        <v>104.95</v>
      </c>
      <c r="AE99" s="6">
        <v>24.95</v>
      </c>
      <c r="AF99" s="6" t="s">
        <v>42</v>
      </c>
      <c r="AG99" s="6" t="s">
        <v>42</v>
      </c>
      <c r="AH99" s="6" t="s">
        <v>42</v>
      </c>
      <c r="AI99" s="6" t="str">
        <f>HYPERLINK("https://doi.org/10.1515/9783110654370")</f>
        <v>https://doi.org/10.1515/9783110654370</v>
      </c>
      <c r="AK99" s="6" t="s">
        <v>48</v>
      </c>
    </row>
    <row r="100" spans="1:37" s="6" customFormat="1" x14ac:dyDescent="0.3">
      <c r="A100" s="6">
        <v>528084</v>
      </c>
      <c r="B100" s="7">
        <v>9781400885046</v>
      </c>
      <c r="C100" s="7"/>
      <c r="D100" s="7"/>
      <c r="F100" s="6" t="s">
        <v>715</v>
      </c>
      <c r="G100" s="6" t="s">
        <v>716</v>
      </c>
      <c r="I100" s="6" t="s">
        <v>717</v>
      </c>
      <c r="J100" s="6">
        <v>1</v>
      </c>
      <c r="M100" s="6" t="s">
        <v>62</v>
      </c>
      <c r="N100" s="9">
        <v>42787</v>
      </c>
      <c r="O100" s="6">
        <v>2017</v>
      </c>
      <c r="P100" s="6">
        <v>736</v>
      </c>
      <c r="R100" s="6">
        <v>10</v>
      </c>
      <c r="T100" s="6" t="s">
        <v>43</v>
      </c>
      <c r="U100" s="6" t="s">
        <v>277</v>
      </c>
      <c r="V100" s="6" t="s">
        <v>529</v>
      </c>
      <c r="W100" s="6" t="s">
        <v>718</v>
      </c>
      <c r="Y100" s="6" t="s">
        <v>719</v>
      </c>
      <c r="AA100" s="6" t="s">
        <v>720</v>
      </c>
      <c r="AB100" s="6" t="s">
        <v>721</v>
      </c>
      <c r="AC100" s="6">
        <v>116</v>
      </c>
      <c r="AF100" s="6" t="s">
        <v>42</v>
      </c>
      <c r="AG100" s="7"/>
      <c r="AH100" s="7"/>
      <c r="AI100" s="6" t="str">
        <f>HYPERLINK("https://doi.org/10.1515/9781400885046")</f>
        <v>https://doi.org/10.1515/9781400885046</v>
      </c>
      <c r="AK100" s="6" t="s">
        <v>48</v>
      </c>
    </row>
    <row r="101" spans="1:37" s="6" customFormat="1" x14ac:dyDescent="0.3">
      <c r="A101" s="6">
        <v>523262</v>
      </c>
      <c r="B101" s="7">
        <v>9783110498974</v>
      </c>
      <c r="C101" s="7">
        <v>9783110499834</v>
      </c>
      <c r="D101" s="7"/>
      <c r="F101" s="6" t="s">
        <v>722</v>
      </c>
      <c r="I101" s="6" t="s">
        <v>723</v>
      </c>
      <c r="J101" s="6">
        <v>1</v>
      </c>
      <c r="K101" s="6" t="s">
        <v>106</v>
      </c>
      <c r="L101" s="8" t="s">
        <v>249</v>
      </c>
      <c r="M101" s="6" t="s">
        <v>41</v>
      </c>
      <c r="N101" s="9">
        <v>44081</v>
      </c>
      <c r="O101" s="6">
        <v>2020</v>
      </c>
      <c r="P101" s="6">
        <v>618</v>
      </c>
      <c r="Q101" s="6">
        <v>20</v>
      </c>
      <c r="S101" s="6">
        <v>2417</v>
      </c>
      <c r="T101" s="6" t="s">
        <v>43</v>
      </c>
      <c r="U101" s="6" t="s">
        <v>79</v>
      </c>
      <c r="V101" s="6" t="s">
        <v>80</v>
      </c>
      <c r="W101" s="6" t="s">
        <v>724</v>
      </c>
      <c r="Y101" s="6" t="s">
        <v>725</v>
      </c>
      <c r="AB101" s="6" t="s">
        <v>726</v>
      </c>
      <c r="AC101" s="6">
        <v>249</v>
      </c>
      <c r="AD101" s="6">
        <v>240</v>
      </c>
      <c r="AF101" s="6" t="s">
        <v>42</v>
      </c>
      <c r="AG101" s="6" t="s">
        <v>42</v>
      </c>
      <c r="AH101" s="7"/>
      <c r="AI101" s="6" t="str">
        <f>HYPERLINK("https://doi.org/10.1515/9783110498974")</f>
        <v>https://doi.org/10.1515/9783110498974</v>
      </c>
      <c r="AK101" s="6" t="s">
        <v>48</v>
      </c>
    </row>
    <row r="102" spans="1:37" s="6" customFormat="1" x14ac:dyDescent="0.3">
      <c r="A102" s="6">
        <v>510722</v>
      </c>
      <c r="B102" s="7">
        <v>9783110422429</v>
      </c>
      <c r="C102" s="7">
        <v>9783110426663</v>
      </c>
      <c r="D102" s="7"/>
      <c r="F102" s="6" t="s">
        <v>727</v>
      </c>
      <c r="I102" s="6" t="s">
        <v>728</v>
      </c>
      <c r="J102" s="6">
        <v>1</v>
      </c>
      <c r="K102" s="6" t="s">
        <v>106</v>
      </c>
      <c r="L102" s="8" t="s">
        <v>729</v>
      </c>
      <c r="M102" s="6" t="s">
        <v>41</v>
      </c>
      <c r="N102" s="9">
        <v>42746</v>
      </c>
      <c r="O102" s="6">
        <v>2017</v>
      </c>
      <c r="P102" s="6">
        <v>460</v>
      </c>
      <c r="Q102" s="6">
        <v>25</v>
      </c>
      <c r="S102" s="6">
        <v>2417</v>
      </c>
      <c r="T102" s="6" t="s">
        <v>43</v>
      </c>
      <c r="U102" s="6" t="s">
        <v>79</v>
      </c>
      <c r="V102" s="6" t="s">
        <v>80</v>
      </c>
      <c r="W102" s="6" t="s">
        <v>108</v>
      </c>
      <c r="Y102" s="6" t="s">
        <v>730</v>
      </c>
      <c r="AB102" s="6" t="s">
        <v>731</v>
      </c>
      <c r="AC102" s="6">
        <v>249</v>
      </c>
      <c r="AD102" s="6">
        <v>250</v>
      </c>
      <c r="AF102" s="6" t="s">
        <v>42</v>
      </c>
      <c r="AG102" s="6" t="s">
        <v>42</v>
      </c>
      <c r="AH102" s="7"/>
      <c r="AI102" s="6" t="str">
        <f>HYPERLINK("https://doi.org/10.1515/9783110422429")</f>
        <v>https://doi.org/10.1515/9783110422429</v>
      </c>
      <c r="AK102" s="6" t="s">
        <v>48</v>
      </c>
    </row>
    <row r="103" spans="1:37" s="6" customFormat="1" x14ac:dyDescent="0.3">
      <c r="A103" s="6">
        <v>552288</v>
      </c>
      <c r="B103" s="7">
        <v>9781501724497</v>
      </c>
      <c r="C103" s="7"/>
      <c r="D103" s="7"/>
      <c r="F103" s="6" t="s">
        <v>732</v>
      </c>
      <c r="G103" s="6" t="s">
        <v>733</v>
      </c>
      <c r="H103" s="6" t="s">
        <v>734</v>
      </c>
      <c r="J103" s="6">
        <v>1</v>
      </c>
      <c r="M103" s="6" t="s">
        <v>160</v>
      </c>
      <c r="N103" s="9">
        <v>43348</v>
      </c>
      <c r="O103" s="6">
        <v>1993</v>
      </c>
      <c r="P103" s="6">
        <v>312</v>
      </c>
      <c r="R103" s="6">
        <v>283.5</v>
      </c>
      <c r="T103" s="6" t="s">
        <v>43</v>
      </c>
      <c r="U103" s="6" t="s">
        <v>79</v>
      </c>
      <c r="V103" s="6" t="s">
        <v>79</v>
      </c>
      <c r="W103" s="6" t="s">
        <v>735</v>
      </c>
      <c r="Y103" s="6" t="s">
        <v>736</v>
      </c>
      <c r="AB103" s="6" t="s">
        <v>737</v>
      </c>
      <c r="AC103" s="6">
        <v>130.94999999999999</v>
      </c>
      <c r="AF103" s="6" t="s">
        <v>42</v>
      </c>
      <c r="AG103" s="7"/>
      <c r="AH103" s="7"/>
      <c r="AI103" s="6" t="str">
        <f>HYPERLINK("https://doi.org/10.7591/9781501724497")</f>
        <v>https://doi.org/10.7591/9781501724497</v>
      </c>
      <c r="AK103" s="6" t="s">
        <v>48</v>
      </c>
    </row>
    <row r="104" spans="1:37" s="6" customFormat="1" x14ac:dyDescent="0.3">
      <c r="A104" s="6">
        <v>568872</v>
      </c>
      <c r="B104" s="7">
        <v>9780691197951</v>
      </c>
      <c r="C104" s="7"/>
      <c r="D104" s="7"/>
      <c r="F104" s="6" t="s">
        <v>738</v>
      </c>
      <c r="H104" s="6" t="s">
        <v>739</v>
      </c>
      <c r="I104" s="6" t="s">
        <v>740</v>
      </c>
      <c r="J104" s="6">
        <v>1</v>
      </c>
      <c r="K104" s="6" t="s">
        <v>88</v>
      </c>
      <c r="L104" s="8" t="s">
        <v>741</v>
      </c>
      <c r="M104" s="6" t="s">
        <v>62</v>
      </c>
      <c r="N104" s="9">
        <v>43746</v>
      </c>
      <c r="O104" s="6">
        <v>2000</v>
      </c>
      <c r="P104" s="6">
        <v>432</v>
      </c>
      <c r="R104" s="6">
        <v>10</v>
      </c>
      <c r="T104" s="6" t="s">
        <v>43</v>
      </c>
      <c r="U104" s="6" t="s">
        <v>79</v>
      </c>
      <c r="V104" s="6" t="s">
        <v>80</v>
      </c>
      <c r="W104" s="6" t="s">
        <v>742</v>
      </c>
      <c r="Y104" s="6" t="s">
        <v>743</v>
      </c>
      <c r="AA104" s="6" t="s">
        <v>744</v>
      </c>
      <c r="AB104" s="6" t="s">
        <v>745</v>
      </c>
      <c r="AC104" s="6">
        <v>79</v>
      </c>
      <c r="AF104" s="6" t="s">
        <v>42</v>
      </c>
      <c r="AG104" s="7"/>
      <c r="AH104" s="7"/>
      <c r="AI104" s="6" t="str">
        <f>HYPERLINK("https://doi.org/10.1515/9780691197951")</f>
        <v>https://doi.org/10.1515/9780691197951</v>
      </c>
      <c r="AK104" s="6" t="s">
        <v>48</v>
      </c>
    </row>
    <row r="105" spans="1:37" s="6" customFormat="1" x14ac:dyDescent="0.3">
      <c r="A105" s="6">
        <v>34977</v>
      </c>
      <c r="B105" s="7">
        <v>9783110218916</v>
      </c>
      <c r="C105" s="7">
        <v>9783110218909</v>
      </c>
      <c r="D105" s="7"/>
      <c r="F105" s="6" t="s">
        <v>746</v>
      </c>
      <c r="G105" s="6" t="s">
        <v>747</v>
      </c>
      <c r="I105" s="6" t="s">
        <v>748</v>
      </c>
      <c r="J105" s="6">
        <v>1</v>
      </c>
      <c r="K105" s="6" t="s">
        <v>206</v>
      </c>
      <c r="L105" s="8" t="s">
        <v>749</v>
      </c>
      <c r="M105" s="6" t="s">
        <v>41</v>
      </c>
      <c r="N105" s="9">
        <v>39941</v>
      </c>
      <c r="O105" s="6">
        <v>2009</v>
      </c>
      <c r="P105" s="6">
        <v>305</v>
      </c>
      <c r="R105" s="6">
        <v>10</v>
      </c>
      <c r="S105" s="6">
        <v>2320</v>
      </c>
      <c r="T105" s="6" t="s">
        <v>43</v>
      </c>
      <c r="U105" s="6" t="s">
        <v>72</v>
      </c>
      <c r="V105" s="6" t="s">
        <v>72</v>
      </c>
      <c r="W105" s="6" t="s">
        <v>750</v>
      </c>
      <c r="Y105" s="6" t="s">
        <v>751</v>
      </c>
      <c r="AB105" s="6" t="s">
        <v>752</v>
      </c>
      <c r="AC105" s="6">
        <v>129</v>
      </c>
      <c r="AD105" s="6">
        <v>119.95</v>
      </c>
      <c r="AF105" s="6" t="s">
        <v>42</v>
      </c>
      <c r="AG105" s="6" t="s">
        <v>42</v>
      </c>
      <c r="AH105" s="7"/>
      <c r="AI105" s="6" t="str">
        <f>HYPERLINK("https://doi.org/10.1515/9783110218916")</f>
        <v>https://doi.org/10.1515/9783110218916</v>
      </c>
      <c r="AK105" s="6" t="s">
        <v>48</v>
      </c>
    </row>
    <row r="106" spans="1:37" s="6" customFormat="1" x14ac:dyDescent="0.3">
      <c r="A106" s="6">
        <v>516767</v>
      </c>
      <c r="B106" s="7">
        <v>9781400874255</v>
      </c>
      <c r="C106" s="7"/>
      <c r="D106" s="7"/>
      <c r="F106" s="6" t="s">
        <v>753</v>
      </c>
      <c r="H106" s="6" t="s">
        <v>754</v>
      </c>
      <c r="I106" s="6" t="s">
        <v>755</v>
      </c>
      <c r="J106" s="6">
        <v>1</v>
      </c>
      <c r="M106" s="6" t="s">
        <v>62</v>
      </c>
      <c r="N106" s="9">
        <v>42381</v>
      </c>
      <c r="O106" s="6">
        <v>2016</v>
      </c>
      <c r="P106" s="6">
        <v>1056</v>
      </c>
      <c r="R106" s="6">
        <v>10</v>
      </c>
      <c r="T106" s="6" t="s">
        <v>43</v>
      </c>
      <c r="U106" s="6" t="s">
        <v>124</v>
      </c>
      <c r="V106" s="6" t="s">
        <v>756</v>
      </c>
      <c r="W106" s="6" t="s">
        <v>757</v>
      </c>
      <c r="Y106" s="6" t="s">
        <v>758</v>
      </c>
      <c r="AA106" s="6" t="s">
        <v>759</v>
      </c>
      <c r="AB106" s="6" t="s">
        <v>760</v>
      </c>
      <c r="AC106" s="6">
        <v>119</v>
      </c>
      <c r="AF106" s="6" t="s">
        <v>42</v>
      </c>
      <c r="AG106" s="7"/>
      <c r="AH106" s="7"/>
      <c r="AI106" s="6" t="str">
        <f>HYPERLINK("https://doi.org/10.1515/9781400874255")</f>
        <v>https://doi.org/10.1515/9781400874255</v>
      </c>
      <c r="AK106" s="6" t="s">
        <v>48</v>
      </c>
    </row>
    <row r="107" spans="1:37" s="6" customFormat="1" x14ac:dyDescent="0.3">
      <c r="A107" s="6">
        <v>512922</v>
      </c>
      <c r="B107" s="7">
        <v>9781400871728</v>
      </c>
      <c r="C107" s="7"/>
      <c r="D107" s="7"/>
      <c r="F107" s="6" t="s">
        <v>761</v>
      </c>
      <c r="G107" s="6" t="s">
        <v>762</v>
      </c>
      <c r="I107" s="6" t="s">
        <v>763</v>
      </c>
      <c r="J107" s="6">
        <v>1</v>
      </c>
      <c r="K107" s="6" t="s">
        <v>764</v>
      </c>
      <c r="L107" s="8" t="s">
        <v>765</v>
      </c>
      <c r="M107" s="6" t="s">
        <v>62</v>
      </c>
      <c r="N107" s="9">
        <v>42071</v>
      </c>
      <c r="O107" s="6">
        <v>1976</v>
      </c>
      <c r="P107" s="6">
        <v>582</v>
      </c>
      <c r="R107" s="6">
        <v>10</v>
      </c>
      <c r="T107" s="6" t="s">
        <v>43</v>
      </c>
      <c r="U107" s="6" t="s">
        <v>63</v>
      </c>
      <c r="V107" s="6" t="s">
        <v>64</v>
      </c>
      <c r="W107" s="6" t="s">
        <v>766</v>
      </c>
      <c r="Y107" s="6" t="s">
        <v>767</v>
      </c>
      <c r="AC107" s="6">
        <v>370</v>
      </c>
      <c r="AF107" s="6" t="s">
        <v>42</v>
      </c>
      <c r="AG107" s="7"/>
      <c r="AH107" s="7"/>
      <c r="AI107" s="6" t="str">
        <f>HYPERLINK("https://doi.org/10.1515/9781400871728")</f>
        <v>https://doi.org/10.1515/9781400871728</v>
      </c>
      <c r="AK107" s="6" t="s">
        <v>48</v>
      </c>
    </row>
    <row r="108" spans="1:37" s="6" customFormat="1" x14ac:dyDescent="0.3">
      <c r="A108" s="6">
        <v>528015</v>
      </c>
      <c r="B108" s="7">
        <v>9781400883325</v>
      </c>
      <c r="C108" s="7"/>
      <c r="D108" s="7"/>
      <c r="F108" s="6" t="s">
        <v>768</v>
      </c>
      <c r="G108" s="6" t="s">
        <v>769</v>
      </c>
      <c r="H108" s="6" t="s">
        <v>770</v>
      </c>
      <c r="J108" s="6">
        <v>1</v>
      </c>
      <c r="M108" s="6" t="s">
        <v>62</v>
      </c>
      <c r="N108" s="9">
        <v>42660</v>
      </c>
      <c r="O108" s="6">
        <v>2017</v>
      </c>
      <c r="P108" s="6">
        <v>608</v>
      </c>
      <c r="R108" s="6">
        <v>10</v>
      </c>
      <c r="T108" s="6" t="s">
        <v>43</v>
      </c>
      <c r="U108" s="6" t="s">
        <v>232</v>
      </c>
      <c r="V108" s="6" t="s">
        <v>356</v>
      </c>
      <c r="W108" s="6" t="s">
        <v>771</v>
      </c>
      <c r="Y108" s="6" t="s">
        <v>772</v>
      </c>
      <c r="AA108" s="6" t="s">
        <v>773</v>
      </c>
      <c r="AB108" s="6" t="s">
        <v>774</v>
      </c>
      <c r="AC108" s="6">
        <v>119</v>
      </c>
      <c r="AF108" s="6" t="s">
        <v>42</v>
      </c>
      <c r="AG108" s="7"/>
      <c r="AH108" s="7"/>
      <c r="AI108" s="6" t="str">
        <f>HYPERLINK("https://doi.org/10.1515/9781400883325")</f>
        <v>https://doi.org/10.1515/9781400883325</v>
      </c>
      <c r="AK108" s="6" t="s">
        <v>48</v>
      </c>
    </row>
    <row r="109" spans="1:37" s="6" customFormat="1" x14ac:dyDescent="0.3">
      <c r="A109" s="6">
        <v>575449</v>
      </c>
      <c r="B109" s="7">
        <v>9781644693025</v>
      </c>
      <c r="C109" s="7"/>
      <c r="D109" s="7"/>
      <c r="F109" s="6" t="s">
        <v>775</v>
      </c>
      <c r="G109" s="6" t="s">
        <v>776</v>
      </c>
      <c r="I109" s="6" t="s">
        <v>777</v>
      </c>
      <c r="J109" s="6">
        <v>1</v>
      </c>
      <c r="K109" s="6" t="s">
        <v>778</v>
      </c>
      <c r="M109" s="6" t="s">
        <v>779</v>
      </c>
      <c r="N109" s="9">
        <v>44040</v>
      </c>
      <c r="O109" s="6">
        <v>2020</v>
      </c>
      <c r="P109" s="6">
        <v>812</v>
      </c>
      <c r="Q109" s="6">
        <v>2</v>
      </c>
      <c r="R109" s="6">
        <v>10</v>
      </c>
      <c r="T109" s="6" t="s">
        <v>43</v>
      </c>
      <c r="U109" s="6" t="s">
        <v>97</v>
      </c>
      <c r="V109" s="6" t="s">
        <v>98</v>
      </c>
      <c r="W109" s="6" t="s">
        <v>780</v>
      </c>
      <c r="Y109" s="6" t="s">
        <v>781</v>
      </c>
      <c r="Z109" s="6" t="s">
        <v>782</v>
      </c>
      <c r="AA109" s="6" t="s">
        <v>783</v>
      </c>
      <c r="AB109" s="6" t="s">
        <v>784</v>
      </c>
      <c r="AC109" s="6">
        <v>173.95</v>
      </c>
      <c r="AF109" s="6" t="s">
        <v>42</v>
      </c>
      <c r="AG109" s="7"/>
      <c r="AH109" s="7"/>
      <c r="AI109" s="6" t="str">
        <f>HYPERLINK("https://doi.org/10.1515/9781644693025?locatt=mode:legacy")</f>
        <v>https://doi.org/10.1515/9781644693025?locatt=mode:legacy</v>
      </c>
      <c r="AK109" s="6" t="s">
        <v>48</v>
      </c>
    </row>
    <row r="110" spans="1:37" s="6" customFormat="1" x14ac:dyDescent="0.3">
      <c r="A110" s="6">
        <v>568970</v>
      </c>
      <c r="B110" s="7">
        <v>9781501711831</v>
      </c>
      <c r="C110" s="7"/>
      <c r="D110" s="7"/>
      <c r="F110" s="6" t="s">
        <v>785</v>
      </c>
      <c r="G110" s="6" t="s">
        <v>786</v>
      </c>
      <c r="H110" s="6" t="s">
        <v>787</v>
      </c>
      <c r="J110" s="6">
        <v>1</v>
      </c>
      <c r="M110" s="6" t="s">
        <v>160</v>
      </c>
      <c r="N110" s="9">
        <v>43646</v>
      </c>
      <c r="O110" s="6">
        <v>1999</v>
      </c>
      <c r="P110" s="6">
        <v>224</v>
      </c>
      <c r="R110" s="6">
        <v>283.5</v>
      </c>
      <c r="T110" s="6" t="s">
        <v>43</v>
      </c>
      <c r="U110" s="6" t="s">
        <v>44</v>
      </c>
      <c r="V110" s="6" t="s">
        <v>44</v>
      </c>
      <c r="W110" s="6" t="s">
        <v>54</v>
      </c>
      <c r="Y110" s="6" t="s">
        <v>788</v>
      </c>
      <c r="Z110" s="6" t="s">
        <v>789</v>
      </c>
      <c r="AA110" s="6" t="s">
        <v>790</v>
      </c>
      <c r="AB110" s="6" t="s">
        <v>791</v>
      </c>
      <c r="AC110" s="6">
        <v>130.94999999999999</v>
      </c>
      <c r="AF110" s="6" t="s">
        <v>42</v>
      </c>
      <c r="AG110" s="7"/>
      <c r="AH110" s="7"/>
      <c r="AI110" s="6" t="str">
        <f>HYPERLINK("https://doi.org/10.7591/9781501711831")</f>
        <v>https://doi.org/10.7591/9781501711831</v>
      </c>
      <c r="AK110" s="6" t="s">
        <v>48</v>
      </c>
    </row>
    <row r="111" spans="1:37" s="6" customFormat="1" x14ac:dyDescent="0.3">
      <c r="A111" s="6">
        <v>562246</v>
      </c>
      <c r="B111" s="7">
        <v>9780691185637</v>
      </c>
      <c r="C111" s="7"/>
      <c r="D111" s="7"/>
      <c r="F111" s="6" t="s">
        <v>792</v>
      </c>
      <c r="H111" s="6" t="s">
        <v>793</v>
      </c>
      <c r="J111" s="6">
        <v>1</v>
      </c>
      <c r="K111" s="6" t="s">
        <v>794</v>
      </c>
      <c r="L111" s="8" t="s">
        <v>191</v>
      </c>
      <c r="M111" s="6" t="s">
        <v>62</v>
      </c>
      <c r="N111" s="9">
        <v>43571</v>
      </c>
      <c r="O111" s="6">
        <v>2019</v>
      </c>
      <c r="P111" s="6">
        <v>384</v>
      </c>
      <c r="R111" s="6">
        <v>10</v>
      </c>
      <c r="T111" s="6" t="s">
        <v>43</v>
      </c>
      <c r="U111" s="6" t="s">
        <v>79</v>
      </c>
      <c r="V111" s="6" t="s">
        <v>80</v>
      </c>
      <c r="W111" s="6" t="s">
        <v>795</v>
      </c>
      <c r="Y111" s="6" t="s">
        <v>796</v>
      </c>
      <c r="AA111" s="6" t="s">
        <v>797</v>
      </c>
      <c r="AB111" s="6" t="s">
        <v>798</v>
      </c>
      <c r="AC111" s="6">
        <v>78</v>
      </c>
      <c r="AF111" s="6" t="s">
        <v>42</v>
      </c>
      <c r="AG111" s="7"/>
      <c r="AH111" s="7"/>
      <c r="AI111" s="6" t="str">
        <f>HYPERLINK("https://doi.org/10.1515/9780691185637")</f>
        <v>https://doi.org/10.1515/9780691185637</v>
      </c>
      <c r="AK111" s="6" t="s">
        <v>48</v>
      </c>
    </row>
    <row r="112" spans="1:37" s="6" customFormat="1" x14ac:dyDescent="0.3">
      <c r="A112" s="6">
        <v>507401</v>
      </c>
      <c r="B112" s="7">
        <v>9781400848096</v>
      </c>
      <c r="C112" s="7"/>
      <c r="D112" s="7"/>
      <c r="F112" s="6" t="s">
        <v>799</v>
      </c>
      <c r="G112" s="6" t="s">
        <v>353</v>
      </c>
      <c r="H112" s="6" t="s">
        <v>800</v>
      </c>
      <c r="J112" s="6">
        <v>1</v>
      </c>
      <c r="K112" s="6" t="s">
        <v>88</v>
      </c>
      <c r="L112" s="8" t="s">
        <v>801</v>
      </c>
      <c r="M112" s="6" t="s">
        <v>62</v>
      </c>
      <c r="N112" s="9">
        <v>41553</v>
      </c>
      <c r="O112" s="6">
        <v>2014</v>
      </c>
      <c r="P112" s="6">
        <v>352</v>
      </c>
      <c r="R112" s="6">
        <v>10</v>
      </c>
      <c r="T112" s="6" t="s">
        <v>43</v>
      </c>
      <c r="U112" s="6" t="s">
        <v>79</v>
      </c>
      <c r="V112" s="6" t="s">
        <v>80</v>
      </c>
      <c r="W112" s="6" t="s">
        <v>802</v>
      </c>
      <c r="Y112" s="6" t="s">
        <v>803</v>
      </c>
      <c r="AA112" s="6" t="s">
        <v>804</v>
      </c>
      <c r="AB112" s="6" t="s">
        <v>805</v>
      </c>
      <c r="AC112" s="6">
        <v>83</v>
      </c>
      <c r="AF112" s="6" t="s">
        <v>42</v>
      </c>
      <c r="AG112" s="7"/>
      <c r="AH112" s="7"/>
      <c r="AI112" s="6" t="str">
        <f>HYPERLINK("https://doi.org/10.1515/9781400848096")</f>
        <v>https://doi.org/10.1515/9781400848096</v>
      </c>
      <c r="AK112" s="6" t="s">
        <v>48</v>
      </c>
    </row>
    <row r="113" spans="1:37" s="6" customFormat="1" x14ac:dyDescent="0.3">
      <c r="A113" s="6">
        <v>527161</v>
      </c>
      <c r="B113" s="7">
        <v>9780801467035</v>
      </c>
      <c r="C113" s="7"/>
      <c r="D113" s="7"/>
      <c r="F113" s="6" t="s">
        <v>806</v>
      </c>
      <c r="G113" s="6" t="s">
        <v>807</v>
      </c>
      <c r="H113" s="6" t="s">
        <v>808</v>
      </c>
      <c r="J113" s="6">
        <v>1</v>
      </c>
      <c r="M113" s="6" t="s">
        <v>160</v>
      </c>
      <c r="N113" s="9">
        <v>41289</v>
      </c>
      <c r="O113" s="6">
        <v>2013</v>
      </c>
      <c r="P113" s="6">
        <v>336</v>
      </c>
      <c r="R113" s="6">
        <v>283.5</v>
      </c>
      <c r="T113" s="6" t="s">
        <v>43</v>
      </c>
      <c r="U113" s="6" t="s">
        <v>79</v>
      </c>
      <c r="V113" s="6" t="s">
        <v>79</v>
      </c>
      <c r="W113" s="6" t="s">
        <v>809</v>
      </c>
      <c r="Y113" s="6" t="s">
        <v>810</v>
      </c>
      <c r="Z113" s="6" t="s">
        <v>811</v>
      </c>
      <c r="AA113" s="6" t="s">
        <v>812</v>
      </c>
      <c r="AB113" s="6" t="s">
        <v>813</v>
      </c>
      <c r="AC113" s="6">
        <v>130.94999999999999</v>
      </c>
      <c r="AF113" s="6" t="s">
        <v>42</v>
      </c>
      <c r="AG113" s="7"/>
      <c r="AH113" s="7"/>
      <c r="AI113" s="6" t="str">
        <f>HYPERLINK("https://doi.org/10.7591/9780801467035")</f>
        <v>https://doi.org/10.7591/9780801467035</v>
      </c>
      <c r="AK113" s="6" t="s">
        <v>48</v>
      </c>
    </row>
    <row r="114" spans="1:37" s="6" customFormat="1" x14ac:dyDescent="0.3">
      <c r="A114" s="6">
        <v>570243</v>
      </c>
      <c r="B114" s="7">
        <v>9781487573768</v>
      </c>
      <c r="C114" s="7"/>
      <c r="D114" s="7"/>
      <c r="F114" s="6" t="s">
        <v>814</v>
      </c>
      <c r="G114" s="6" t="s">
        <v>815</v>
      </c>
      <c r="I114" s="6" t="s">
        <v>816</v>
      </c>
      <c r="J114" s="6">
        <v>1</v>
      </c>
      <c r="K114" s="6" t="s">
        <v>817</v>
      </c>
      <c r="M114" s="6" t="s">
        <v>168</v>
      </c>
      <c r="N114" s="9">
        <v>35048</v>
      </c>
      <c r="O114" s="6">
        <v>1995</v>
      </c>
      <c r="P114" s="6">
        <v>534</v>
      </c>
      <c r="R114" s="6">
        <v>10</v>
      </c>
      <c r="T114" s="6" t="s">
        <v>43</v>
      </c>
      <c r="U114" s="6" t="s">
        <v>79</v>
      </c>
      <c r="V114" s="6" t="s">
        <v>79</v>
      </c>
      <c r="W114" s="6" t="s">
        <v>818</v>
      </c>
      <c r="Y114" s="6" t="s">
        <v>819</v>
      </c>
      <c r="AA114" s="6" t="s">
        <v>820</v>
      </c>
      <c r="AB114" s="6" t="s">
        <v>821</v>
      </c>
      <c r="AC114" s="6">
        <v>208.95</v>
      </c>
      <c r="AF114" s="6" t="s">
        <v>42</v>
      </c>
      <c r="AG114" s="7"/>
      <c r="AH114" s="7"/>
      <c r="AI114" s="6" t="str">
        <f>HYPERLINK("https://doi.org/10.3138/9781487573768")</f>
        <v>https://doi.org/10.3138/9781487573768</v>
      </c>
      <c r="AK114" s="6" t="s">
        <v>48</v>
      </c>
    </row>
    <row r="115" spans="1:37" s="6" customFormat="1" x14ac:dyDescent="0.3">
      <c r="A115" s="6">
        <v>583166</v>
      </c>
      <c r="B115" s="7">
        <v>9780822384786</v>
      </c>
      <c r="C115" s="7"/>
      <c r="D115" s="7"/>
      <c r="F115" s="6" t="s">
        <v>822</v>
      </c>
      <c r="G115" s="6" t="s">
        <v>823</v>
      </c>
      <c r="H115" s="6" t="s">
        <v>175</v>
      </c>
      <c r="I115" s="6" t="s">
        <v>824</v>
      </c>
      <c r="J115" s="6">
        <v>1</v>
      </c>
      <c r="K115" s="6" t="s">
        <v>825</v>
      </c>
      <c r="M115" s="6" t="s">
        <v>826</v>
      </c>
      <c r="N115" s="9">
        <v>37638</v>
      </c>
      <c r="O115" s="6">
        <v>2003</v>
      </c>
      <c r="P115" s="6">
        <v>208</v>
      </c>
      <c r="R115" s="6">
        <v>10</v>
      </c>
      <c r="T115" s="6" t="s">
        <v>43</v>
      </c>
      <c r="U115" s="6" t="s">
        <v>44</v>
      </c>
      <c r="V115" s="6" t="s">
        <v>44</v>
      </c>
      <c r="W115" s="6" t="s">
        <v>827</v>
      </c>
      <c r="Y115" s="6" t="s">
        <v>828</v>
      </c>
      <c r="Z115" s="6" t="s">
        <v>829</v>
      </c>
      <c r="AA115" s="6" t="s">
        <v>830</v>
      </c>
      <c r="AB115" s="6" t="s">
        <v>831</v>
      </c>
      <c r="AC115" s="6">
        <v>130.94999999999999</v>
      </c>
      <c r="AF115" s="6" t="s">
        <v>42</v>
      </c>
      <c r="AG115" s="7"/>
      <c r="AH115" s="7"/>
      <c r="AI115" s="6" t="str">
        <f>HYPERLINK("https://doi.org/10.1515/9780822384786")</f>
        <v>https://doi.org/10.1515/9780822384786</v>
      </c>
      <c r="AK115" s="6" t="s">
        <v>48</v>
      </c>
    </row>
    <row r="116" spans="1:37" s="6" customFormat="1" x14ac:dyDescent="0.3">
      <c r="A116" s="6">
        <v>603194</v>
      </c>
      <c r="B116" s="7">
        <v>9781400827879</v>
      </c>
      <c r="C116" s="7"/>
      <c r="D116" s="7"/>
      <c r="F116" s="6" t="s">
        <v>832</v>
      </c>
      <c r="G116" s="6" t="s">
        <v>833</v>
      </c>
      <c r="I116" s="6" t="s">
        <v>834</v>
      </c>
      <c r="J116" s="6">
        <v>1</v>
      </c>
      <c r="M116" s="6" t="s">
        <v>62</v>
      </c>
      <c r="N116" s="9">
        <v>44355</v>
      </c>
      <c r="O116" s="6">
        <v>2008</v>
      </c>
      <c r="P116" s="6">
        <v>608</v>
      </c>
      <c r="R116" s="6">
        <v>10</v>
      </c>
      <c r="T116" s="6" t="s">
        <v>43</v>
      </c>
      <c r="U116" s="6" t="s">
        <v>79</v>
      </c>
      <c r="V116" s="6" t="s">
        <v>80</v>
      </c>
      <c r="W116" s="6" t="s">
        <v>835</v>
      </c>
      <c r="Y116" s="6" t="s">
        <v>836</v>
      </c>
      <c r="AA116" s="6" t="s">
        <v>837</v>
      </c>
      <c r="AB116" s="6" t="s">
        <v>838</v>
      </c>
      <c r="AC116" s="6">
        <v>107</v>
      </c>
      <c r="AF116" s="6" t="s">
        <v>42</v>
      </c>
      <c r="AG116" s="7"/>
      <c r="AH116" s="7"/>
      <c r="AI116" s="6" t="str">
        <f>HYPERLINK("https://doi.org/10.1515/9781400827879")</f>
        <v>https://doi.org/10.1515/9781400827879</v>
      </c>
      <c r="AK116" s="6" t="s">
        <v>48</v>
      </c>
    </row>
    <row r="117" spans="1:37" s="6" customFormat="1" x14ac:dyDescent="0.3">
      <c r="A117" s="6">
        <v>319782</v>
      </c>
      <c r="B117" s="7">
        <v>9781501501890</v>
      </c>
      <c r="C117" s="7">
        <v>9781614517122</v>
      </c>
      <c r="D117" s="7"/>
      <c r="F117" s="6" t="s">
        <v>839</v>
      </c>
      <c r="H117" s="6" t="s">
        <v>840</v>
      </c>
      <c r="I117" s="6" t="s">
        <v>841</v>
      </c>
      <c r="J117" s="6">
        <v>1</v>
      </c>
      <c r="K117" s="6" t="s">
        <v>842</v>
      </c>
      <c r="L117" s="8" t="s">
        <v>305</v>
      </c>
      <c r="M117" s="6" t="s">
        <v>843</v>
      </c>
      <c r="N117" s="9">
        <v>42321</v>
      </c>
      <c r="O117" s="6">
        <v>2016</v>
      </c>
      <c r="P117" s="6">
        <v>2962</v>
      </c>
      <c r="S117" s="6" t="s">
        <v>844</v>
      </c>
      <c r="T117" s="6" t="s">
        <v>43</v>
      </c>
      <c r="U117" s="6" t="s">
        <v>97</v>
      </c>
      <c r="V117" s="6" t="s">
        <v>845</v>
      </c>
      <c r="W117" s="6" t="s">
        <v>846</v>
      </c>
      <c r="Y117" s="6" t="s">
        <v>847</v>
      </c>
      <c r="AA117" s="6" t="s">
        <v>848</v>
      </c>
      <c r="AB117" s="6" t="s">
        <v>849</v>
      </c>
      <c r="AC117" s="6">
        <v>0</v>
      </c>
      <c r="AD117" s="6">
        <v>179.95</v>
      </c>
      <c r="AF117" s="6" t="s">
        <v>42</v>
      </c>
      <c r="AG117" s="6" t="s">
        <v>42</v>
      </c>
      <c r="AH117" s="7"/>
      <c r="AI117" s="6" t="str">
        <f>HYPERLINK("https://doi.org/10.1515/9781501501890")</f>
        <v>https://doi.org/10.1515/9781501501890</v>
      </c>
      <c r="AJ117" s="6" t="s">
        <v>850</v>
      </c>
      <c r="AK117" s="6" t="s">
        <v>48</v>
      </c>
    </row>
    <row r="118" spans="1:37" s="6" customFormat="1" x14ac:dyDescent="0.3">
      <c r="A118" s="6">
        <v>526965</v>
      </c>
      <c r="B118" s="7">
        <v>9780801464980</v>
      </c>
      <c r="C118" s="7"/>
      <c r="D118" s="7"/>
      <c r="F118" s="6" t="s">
        <v>851</v>
      </c>
      <c r="G118" s="6" t="s">
        <v>852</v>
      </c>
      <c r="H118" s="6" t="s">
        <v>853</v>
      </c>
      <c r="J118" s="6">
        <v>1</v>
      </c>
      <c r="M118" s="6" t="s">
        <v>160</v>
      </c>
      <c r="N118" s="9">
        <v>41004</v>
      </c>
      <c r="O118" s="6">
        <v>2012</v>
      </c>
      <c r="P118" s="6">
        <v>336</v>
      </c>
      <c r="R118" s="6">
        <v>283.5</v>
      </c>
      <c r="T118" s="6" t="s">
        <v>43</v>
      </c>
      <c r="U118" s="6" t="s">
        <v>63</v>
      </c>
      <c r="V118" s="6" t="s">
        <v>215</v>
      </c>
      <c r="W118" s="6" t="s">
        <v>854</v>
      </c>
      <c r="Y118" s="6" t="s">
        <v>855</v>
      </c>
      <c r="AA118" s="6" t="s">
        <v>856</v>
      </c>
      <c r="AB118" s="6" t="s">
        <v>857</v>
      </c>
      <c r="AC118" s="6">
        <v>130.94999999999999</v>
      </c>
      <c r="AF118" s="6" t="s">
        <v>42</v>
      </c>
      <c r="AG118" s="7"/>
      <c r="AH118" s="7"/>
      <c r="AI118" s="6" t="str">
        <f>HYPERLINK("https://doi.org/10.7591/9780801464980")</f>
        <v>https://doi.org/10.7591/9780801464980</v>
      </c>
      <c r="AK118" s="6" t="s">
        <v>48</v>
      </c>
    </row>
    <row r="119" spans="1:37" s="6" customFormat="1" x14ac:dyDescent="0.3">
      <c r="A119" s="6">
        <v>531599</v>
      </c>
      <c r="B119" s="7">
        <v>9780824837761</v>
      </c>
      <c r="C119" s="7"/>
      <c r="D119" s="7"/>
      <c r="F119" s="6" t="s">
        <v>858</v>
      </c>
      <c r="G119" s="6" t="s">
        <v>859</v>
      </c>
      <c r="I119" s="6" t="s">
        <v>860</v>
      </c>
      <c r="J119" s="6">
        <v>1</v>
      </c>
      <c r="M119" s="6" t="s">
        <v>339</v>
      </c>
      <c r="N119" s="9">
        <v>41333</v>
      </c>
      <c r="O119" s="6">
        <v>2013</v>
      </c>
      <c r="P119" s="6">
        <v>532</v>
      </c>
      <c r="R119" s="6">
        <v>10</v>
      </c>
      <c r="T119" s="6" t="s">
        <v>43</v>
      </c>
      <c r="U119" s="6" t="s">
        <v>97</v>
      </c>
      <c r="V119" s="6" t="s">
        <v>98</v>
      </c>
      <c r="W119" s="6" t="s">
        <v>861</v>
      </c>
      <c r="Y119" s="6" t="s">
        <v>862</v>
      </c>
      <c r="AA119" s="6" t="s">
        <v>863</v>
      </c>
      <c r="AB119" s="6" t="s">
        <v>864</v>
      </c>
      <c r="AC119" s="6">
        <v>129.94999999999999</v>
      </c>
      <c r="AF119" s="6" t="s">
        <v>42</v>
      </c>
      <c r="AG119" s="7"/>
      <c r="AH119" s="7"/>
      <c r="AI119" s="6" t="str">
        <f>HYPERLINK("https://doi.org/10.1515/9780824837761")</f>
        <v>https://doi.org/10.1515/9780824837761</v>
      </c>
      <c r="AK119" s="6" t="s">
        <v>48</v>
      </c>
    </row>
    <row r="120" spans="1:37" s="6" customFormat="1" x14ac:dyDescent="0.3">
      <c r="A120" s="6">
        <v>562623</v>
      </c>
      <c r="B120" s="7">
        <v>9780824882631</v>
      </c>
      <c r="C120" s="7"/>
      <c r="D120" s="7"/>
      <c r="F120" s="6" t="s">
        <v>865</v>
      </c>
      <c r="G120" s="6" t="s">
        <v>866</v>
      </c>
      <c r="I120" s="6" t="s">
        <v>867</v>
      </c>
      <c r="J120" s="6">
        <v>1</v>
      </c>
      <c r="M120" s="6" t="s">
        <v>339</v>
      </c>
      <c r="N120" s="9">
        <v>43890</v>
      </c>
      <c r="O120" s="6">
        <v>2020</v>
      </c>
      <c r="P120" s="6">
        <v>544</v>
      </c>
      <c r="R120" s="6">
        <v>10</v>
      </c>
      <c r="T120" s="6" t="s">
        <v>43</v>
      </c>
      <c r="U120" s="6" t="s">
        <v>97</v>
      </c>
      <c r="V120" s="6" t="s">
        <v>845</v>
      </c>
      <c r="W120" s="6" t="s">
        <v>868</v>
      </c>
      <c r="Y120" s="6" t="s">
        <v>869</v>
      </c>
      <c r="AA120" s="6" t="s">
        <v>870</v>
      </c>
      <c r="AB120" s="6" t="s">
        <v>871</v>
      </c>
      <c r="AC120" s="6">
        <v>216.95</v>
      </c>
      <c r="AF120" s="6" t="s">
        <v>42</v>
      </c>
      <c r="AG120" s="7"/>
      <c r="AH120" s="7"/>
      <c r="AI120" s="6" t="str">
        <f>HYPERLINK("https://doi.org/10.1515/9780824882631")</f>
        <v>https://doi.org/10.1515/9780824882631</v>
      </c>
      <c r="AK120" s="6" t="s">
        <v>48</v>
      </c>
    </row>
    <row r="121" spans="1:37" s="6" customFormat="1" x14ac:dyDescent="0.3">
      <c r="A121" s="6">
        <v>509134</v>
      </c>
      <c r="B121" s="7">
        <v>9780812200638</v>
      </c>
      <c r="C121" s="7"/>
      <c r="D121" s="7"/>
      <c r="F121" s="6" t="s">
        <v>872</v>
      </c>
      <c r="G121" s="6" t="s">
        <v>873</v>
      </c>
      <c r="H121" s="6" t="s">
        <v>874</v>
      </c>
      <c r="J121" s="6">
        <v>1</v>
      </c>
      <c r="M121" s="6" t="s">
        <v>288</v>
      </c>
      <c r="N121" s="9">
        <v>40393</v>
      </c>
      <c r="O121" s="6">
        <v>1997</v>
      </c>
      <c r="P121" s="6">
        <v>208</v>
      </c>
      <c r="R121" s="6">
        <v>10</v>
      </c>
      <c r="T121" s="6" t="s">
        <v>43</v>
      </c>
      <c r="U121" s="6" t="s">
        <v>63</v>
      </c>
      <c r="V121" s="6" t="s">
        <v>215</v>
      </c>
      <c r="W121" s="6" t="s">
        <v>875</v>
      </c>
      <c r="Y121" s="6" t="s">
        <v>876</v>
      </c>
      <c r="AA121" s="6" t="s">
        <v>877</v>
      </c>
      <c r="AB121" s="6" t="s">
        <v>878</v>
      </c>
      <c r="AC121" s="6">
        <v>37.950000000000003</v>
      </c>
      <c r="AF121" s="6" t="s">
        <v>42</v>
      </c>
      <c r="AG121" s="7"/>
      <c r="AH121" s="7"/>
      <c r="AI121" s="6" t="str">
        <f>HYPERLINK("https://doi.org/10.9783/9780812200638")</f>
        <v>https://doi.org/10.9783/9780812200638</v>
      </c>
      <c r="AK121" s="6" t="s">
        <v>48</v>
      </c>
    </row>
    <row r="122" spans="1:37" s="6" customFormat="1" x14ac:dyDescent="0.3">
      <c r="A122" s="6">
        <v>534705</v>
      </c>
      <c r="B122" s="7">
        <v>9783110588774</v>
      </c>
      <c r="C122" s="7">
        <v>9783110587333</v>
      </c>
      <c r="D122" s="7"/>
      <c r="F122" s="6" t="s">
        <v>879</v>
      </c>
      <c r="G122" s="6" t="s">
        <v>880</v>
      </c>
      <c r="I122" s="6" t="s">
        <v>881</v>
      </c>
      <c r="J122" s="6">
        <v>1</v>
      </c>
      <c r="K122" s="6" t="s">
        <v>882</v>
      </c>
      <c r="L122" s="8" t="s">
        <v>214</v>
      </c>
      <c r="M122" s="6" t="s">
        <v>41</v>
      </c>
      <c r="N122" s="9">
        <v>43528</v>
      </c>
      <c r="O122" s="6">
        <v>2019</v>
      </c>
      <c r="P122" s="6">
        <v>412</v>
      </c>
      <c r="S122" s="6">
        <v>2417</v>
      </c>
      <c r="T122" s="6" t="s">
        <v>43</v>
      </c>
      <c r="U122" s="6" t="s">
        <v>124</v>
      </c>
      <c r="V122" s="6" t="s">
        <v>125</v>
      </c>
      <c r="W122" s="6" t="s">
        <v>883</v>
      </c>
      <c r="Y122" s="6" t="s">
        <v>884</v>
      </c>
      <c r="AA122" s="6" t="s">
        <v>885</v>
      </c>
      <c r="AB122" s="6" t="s">
        <v>886</v>
      </c>
      <c r="AC122" s="6">
        <v>129</v>
      </c>
      <c r="AD122" s="6">
        <v>144.94999999999999</v>
      </c>
      <c r="AF122" s="6" t="s">
        <v>42</v>
      </c>
      <c r="AG122" s="6" t="s">
        <v>42</v>
      </c>
      <c r="AH122" s="7"/>
      <c r="AI122" s="6" t="str">
        <f>HYPERLINK("https://doi.org/10.1515/9783110588774")</f>
        <v>https://doi.org/10.1515/9783110588774</v>
      </c>
      <c r="AK122" s="6" t="s">
        <v>48</v>
      </c>
    </row>
    <row r="123" spans="1:37" s="6" customFormat="1" x14ac:dyDescent="0.3">
      <c r="A123" s="6">
        <v>558193</v>
      </c>
      <c r="B123" s="7">
        <v>9781501513886</v>
      </c>
      <c r="C123" s="7">
        <v>9781501518157</v>
      </c>
      <c r="D123" s="7"/>
      <c r="F123" s="6" t="s">
        <v>887</v>
      </c>
      <c r="G123" s="6" t="s">
        <v>888</v>
      </c>
      <c r="I123" s="6" t="s">
        <v>889</v>
      </c>
      <c r="J123" s="6">
        <v>1</v>
      </c>
      <c r="K123" s="6" t="s">
        <v>890</v>
      </c>
      <c r="L123" s="8" t="s">
        <v>891</v>
      </c>
      <c r="M123" s="6" t="s">
        <v>892</v>
      </c>
      <c r="N123" s="9">
        <v>43850</v>
      </c>
      <c r="O123" s="6">
        <v>2020</v>
      </c>
      <c r="P123" s="6">
        <v>274</v>
      </c>
      <c r="Q123" s="6">
        <v>4</v>
      </c>
      <c r="S123" s="6">
        <v>2320</v>
      </c>
      <c r="T123" s="6" t="s">
        <v>43</v>
      </c>
      <c r="U123" s="6" t="s">
        <v>97</v>
      </c>
      <c r="V123" s="6" t="s">
        <v>893</v>
      </c>
      <c r="W123" s="6" t="s">
        <v>894</v>
      </c>
      <c r="Y123" s="6" t="s">
        <v>895</v>
      </c>
      <c r="AB123" s="6" t="s">
        <v>896</v>
      </c>
      <c r="AC123" s="6">
        <v>129</v>
      </c>
      <c r="AD123" s="6">
        <v>104.95</v>
      </c>
      <c r="AF123" s="6" t="s">
        <v>42</v>
      </c>
      <c r="AG123" s="6" t="s">
        <v>42</v>
      </c>
      <c r="AH123" s="7"/>
      <c r="AI123" s="6" t="str">
        <f>HYPERLINK("https://doi.org/10.1515/9781501513886")</f>
        <v>https://doi.org/10.1515/9781501513886</v>
      </c>
      <c r="AK123" s="6" t="s">
        <v>48</v>
      </c>
    </row>
    <row r="124" spans="1:37" s="6" customFormat="1" x14ac:dyDescent="0.3">
      <c r="A124" s="6">
        <v>522009</v>
      </c>
      <c r="B124" s="7">
        <v>9781400874644</v>
      </c>
      <c r="C124" s="7"/>
      <c r="D124" s="7"/>
      <c r="F124" s="6" t="s">
        <v>897</v>
      </c>
      <c r="I124" s="6" t="s">
        <v>898</v>
      </c>
      <c r="J124" s="6">
        <v>1</v>
      </c>
      <c r="K124" s="6" t="s">
        <v>764</v>
      </c>
      <c r="L124" s="8" t="s">
        <v>899</v>
      </c>
      <c r="M124" s="6" t="s">
        <v>62</v>
      </c>
      <c r="N124" s="9">
        <v>42346</v>
      </c>
      <c r="O124" s="6">
        <v>1963</v>
      </c>
      <c r="P124" s="6">
        <v>622</v>
      </c>
      <c r="R124" s="6">
        <v>10</v>
      </c>
      <c r="T124" s="6" t="s">
        <v>43</v>
      </c>
      <c r="U124" s="6" t="s">
        <v>44</v>
      </c>
      <c r="V124" s="6" t="s">
        <v>44</v>
      </c>
      <c r="W124" s="6" t="s">
        <v>54</v>
      </c>
      <c r="Y124" s="6" t="s">
        <v>900</v>
      </c>
      <c r="AC124" s="6">
        <v>450</v>
      </c>
      <c r="AF124" s="6" t="s">
        <v>42</v>
      </c>
      <c r="AG124" s="7"/>
      <c r="AH124" s="7"/>
      <c r="AI124" s="6" t="str">
        <f>HYPERLINK("https://doi.org/10.1515/9781400874644")</f>
        <v>https://doi.org/10.1515/9781400874644</v>
      </c>
      <c r="AK124" s="6" t="s">
        <v>48</v>
      </c>
    </row>
    <row r="125" spans="1:37" s="6" customFormat="1" x14ac:dyDescent="0.3">
      <c r="A125" s="6">
        <v>608564</v>
      </c>
      <c r="B125" s="7">
        <v>9780271090436</v>
      </c>
      <c r="C125" s="7"/>
      <c r="D125" s="7"/>
      <c r="F125" s="6" t="s">
        <v>901</v>
      </c>
      <c r="G125" s="6" t="s">
        <v>902</v>
      </c>
      <c r="I125" s="6" t="s">
        <v>903</v>
      </c>
      <c r="J125" s="6">
        <v>1</v>
      </c>
      <c r="K125" s="6" t="s">
        <v>904</v>
      </c>
      <c r="L125" s="8" t="s">
        <v>905</v>
      </c>
      <c r="M125" s="6" t="s">
        <v>906</v>
      </c>
      <c r="N125" s="9">
        <v>44368</v>
      </c>
      <c r="O125" s="6">
        <v>2021</v>
      </c>
      <c r="P125" s="6">
        <v>300</v>
      </c>
      <c r="Q125" s="6">
        <v>5</v>
      </c>
      <c r="R125" s="6">
        <v>10</v>
      </c>
      <c r="T125" s="6" t="s">
        <v>43</v>
      </c>
      <c r="U125" s="6" t="s">
        <v>44</v>
      </c>
      <c r="V125" s="6" t="s">
        <v>44</v>
      </c>
      <c r="W125" s="6" t="s">
        <v>907</v>
      </c>
      <c r="Y125" s="6" t="s">
        <v>908</v>
      </c>
      <c r="AA125" s="6" t="s">
        <v>909</v>
      </c>
      <c r="AB125" s="6" t="s">
        <v>910</v>
      </c>
      <c r="AC125" s="6">
        <v>200.95</v>
      </c>
      <c r="AF125" s="6" t="s">
        <v>42</v>
      </c>
      <c r="AG125" s="7"/>
      <c r="AH125" s="7"/>
      <c r="AI125" s="6" t="str">
        <f>HYPERLINK("https://doi.org/10.1515/9780271090436?locatt=mode:legacy")</f>
        <v>https://doi.org/10.1515/9780271090436?locatt=mode:legacy</v>
      </c>
      <c r="AK125" s="6" t="s">
        <v>48</v>
      </c>
    </row>
    <row r="126" spans="1:37" s="6" customFormat="1" x14ac:dyDescent="0.3">
      <c r="A126" s="6">
        <v>32824</v>
      </c>
      <c r="B126" s="7">
        <v>9783110209402</v>
      </c>
      <c r="C126" s="7">
        <v>9783110205749</v>
      </c>
      <c r="D126" s="7"/>
      <c r="F126" s="6" t="s">
        <v>911</v>
      </c>
      <c r="G126" s="6" t="s">
        <v>912</v>
      </c>
      <c r="I126" s="6" t="s">
        <v>123</v>
      </c>
      <c r="J126" s="6">
        <v>1</v>
      </c>
      <c r="K126" s="6" t="s">
        <v>640</v>
      </c>
      <c r="L126" s="8" t="s">
        <v>191</v>
      </c>
      <c r="M126" s="6" t="s">
        <v>41</v>
      </c>
      <c r="N126" s="9">
        <v>39792</v>
      </c>
      <c r="O126" s="6">
        <v>2008</v>
      </c>
      <c r="P126" s="6">
        <v>903</v>
      </c>
      <c r="Q126" s="6">
        <v>85</v>
      </c>
      <c r="R126" s="6">
        <v>10</v>
      </c>
      <c r="S126" s="6" t="s">
        <v>53</v>
      </c>
      <c r="T126" s="6" t="s">
        <v>43</v>
      </c>
      <c r="U126" s="6" t="s">
        <v>124</v>
      </c>
      <c r="V126" s="6" t="s">
        <v>125</v>
      </c>
      <c r="W126" s="6" t="s">
        <v>913</v>
      </c>
      <c r="Y126" s="6" t="s">
        <v>914</v>
      </c>
      <c r="AA126" s="6" t="s">
        <v>915</v>
      </c>
      <c r="AB126" s="6" t="s">
        <v>916</v>
      </c>
      <c r="AC126" s="6">
        <v>129</v>
      </c>
      <c r="AD126" s="6">
        <v>159.94999999999999</v>
      </c>
      <c r="AF126" s="6" t="s">
        <v>42</v>
      </c>
      <c r="AG126" s="6" t="s">
        <v>42</v>
      </c>
      <c r="AH126" s="7"/>
      <c r="AI126" s="6" t="str">
        <f>HYPERLINK("https://doi.org/10.1515/9783110209402")</f>
        <v>https://doi.org/10.1515/9783110209402</v>
      </c>
      <c r="AK126" s="6" t="s">
        <v>48</v>
      </c>
    </row>
    <row r="127" spans="1:37" s="6" customFormat="1" x14ac:dyDescent="0.3">
      <c r="A127" s="6">
        <v>589300</v>
      </c>
      <c r="B127" s="7">
        <v>9781503609600</v>
      </c>
      <c r="C127" s="7"/>
      <c r="D127" s="7"/>
      <c r="F127" s="6" t="s">
        <v>917</v>
      </c>
      <c r="G127" s="6" t="s">
        <v>918</v>
      </c>
      <c r="H127" s="6" t="s">
        <v>919</v>
      </c>
      <c r="J127" s="6">
        <v>1</v>
      </c>
      <c r="K127" s="6" t="s">
        <v>920</v>
      </c>
      <c r="M127" s="6" t="s">
        <v>921</v>
      </c>
      <c r="N127" s="9">
        <v>43683</v>
      </c>
      <c r="O127" s="6">
        <v>2019</v>
      </c>
      <c r="P127" s="6">
        <v>288</v>
      </c>
      <c r="R127" s="6">
        <v>10</v>
      </c>
      <c r="T127" s="6" t="s">
        <v>43</v>
      </c>
      <c r="U127" s="6" t="s">
        <v>44</v>
      </c>
      <c r="V127" s="6" t="s">
        <v>44</v>
      </c>
      <c r="W127" s="6" t="s">
        <v>922</v>
      </c>
      <c r="Y127" s="6" t="s">
        <v>923</v>
      </c>
      <c r="Z127" s="6" t="s">
        <v>924</v>
      </c>
      <c r="AA127" s="6" t="s">
        <v>925</v>
      </c>
      <c r="AB127" s="6" t="s">
        <v>926</v>
      </c>
      <c r="AC127" s="6">
        <v>114.95</v>
      </c>
      <c r="AF127" s="6" t="s">
        <v>42</v>
      </c>
      <c r="AG127" s="7"/>
      <c r="AH127" s="7"/>
      <c r="AI127" s="6" t="str">
        <f>HYPERLINK("https://doi.org/10.1515/9781503609600")</f>
        <v>https://doi.org/10.1515/9781503609600</v>
      </c>
      <c r="AK127" s="6" t="s">
        <v>48</v>
      </c>
    </row>
    <row r="128" spans="1:37" s="6" customFormat="1" x14ac:dyDescent="0.3">
      <c r="A128" s="6">
        <v>520190</v>
      </c>
      <c r="B128" s="7">
        <v>9781442688582</v>
      </c>
      <c r="C128" s="7"/>
      <c r="D128" s="7"/>
      <c r="F128" s="6" t="s">
        <v>927</v>
      </c>
      <c r="H128" s="6" t="s">
        <v>928</v>
      </c>
      <c r="J128" s="6">
        <v>1</v>
      </c>
      <c r="M128" s="6" t="s">
        <v>168</v>
      </c>
      <c r="N128" s="9">
        <v>39809</v>
      </c>
      <c r="O128" s="6">
        <v>2008</v>
      </c>
      <c r="P128" s="6">
        <v>440</v>
      </c>
      <c r="R128" s="6">
        <v>10</v>
      </c>
      <c r="T128" s="6" t="s">
        <v>43</v>
      </c>
      <c r="U128" s="6" t="s">
        <v>44</v>
      </c>
      <c r="V128" s="6" t="s">
        <v>44</v>
      </c>
      <c r="W128" s="6" t="s">
        <v>54</v>
      </c>
      <c r="Y128" s="6" t="s">
        <v>929</v>
      </c>
      <c r="AB128" s="6" t="s">
        <v>930</v>
      </c>
      <c r="AC128" s="6">
        <v>208.95</v>
      </c>
      <c r="AF128" s="6" t="s">
        <v>42</v>
      </c>
      <c r="AG128" s="7"/>
      <c r="AH128" s="7"/>
      <c r="AI128" s="6" t="str">
        <f>HYPERLINK("https://doi.org/10.3138/9781442688582")</f>
        <v>https://doi.org/10.3138/9781442688582</v>
      </c>
      <c r="AK128" s="6" t="s">
        <v>48</v>
      </c>
    </row>
    <row r="129" spans="1:37" s="6" customFormat="1" x14ac:dyDescent="0.3">
      <c r="A129" s="6">
        <v>511317</v>
      </c>
      <c r="B129" s="7">
        <v>9780674286290</v>
      </c>
      <c r="C129" s="7"/>
      <c r="D129" s="7"/>
      <c r="F129" s="6" t="s">
        <v>931</v>
      </c>
      <c r="G129" s="6" t="s">
        <v>932</v>
      </c>
      <c r="H129" s="6" t="s">
        <v>933</v>
      </c>
      <c r="I129" s="6" t="s">
        <v>934</v>
      </c>
      <c r="J129" s="6">
        <v>1</v>
      </c>
      <c r="M129" s="6" t="s">
        <v>78</v>
      </c>
      <c r="N129" s="9">
        <v>42164</v>
      </c>
      <c r="O129" s="6">
        <v>2015</v>
      </c>
      <c r="P129" s="6">
        <v>600</v>
      </c>
      <c r="R129" s="6">
        <v>10</v>
      </c>
      <c r="T129" s="6" t="s">
        <v>43</v>
      </c>
      <c r="U129" s="6" t="s">
        <v>79</v>
      </c>
      <c r="V129" s="6" t="s">
        <v>80</v>
      </c>
      <c r="W129" s="6" t="s">
        <v>935</v>
      </c>
      <c r="Y129" s="6" t="s">
        <v>936</v>
      </c>
      <c r="Z129" s="6" t="s">
        <v>937</v>
      </c>
      <c r="AA129" s="6" t="s">
        <v>938</v>
      </c>
      <c r="AC129" s="6">
        <v>98</v>
      </c>
      <c r="AF129" s="6" t="s">
        <v>42</v>
      </c>
      <c r="AG129" s="7"/>
      <c r="AH129" s="7"/>
      <c r="AI129" s="6" t="str">
        <f>HYPERLINK("https://doi.org/10.4159/9780674286290")</f>
        <v>https://doi.org/10.4159/9780674286290</v>
      </c>
      <c r="AK129" s="6" t="s">
        <v>48</v>
      </c>
    </row>
    <row r="130" spans="1:37" s="6" customFormat="1" x14ac:dyDescent="0.3">
      <c r="A130" s="6">
        <v>623686</v>
      </c>
      <c r="B130" s="7">
        <v>9781474472944</v>
      </c>
      <c r="C130" s="7"/>
      <c r="D130" s="7"/>
      <c r="F130" s="6" t="s">
        <v>939</v>
      </c>
      <c r="H130" s="6" t="s">
        <v>940</v>
      </c>
      <c r="J130" s="6">
        <v>1</v>
      </c>
      <c r="M130" s="6" t="s">
        <v>310</v>
      </c>
      <c r="N130" s="9">
        <v>44592</v>
      </c>
      <c r="O130" s="6">
        <v>2003</v>
      </c>
      <c r="P130" s="6">
        <v>240</v>
      </c>
      <c r="R130" s="6">
        <v>10</v>
      </c>
      <c r="T130" s="6" t="s">
        <v>43</v>
      </c>
      <c r="U130" s="6" t="s">
        <v>44</v>
      </c>
      <c r="V130" s="6" t="s">
        <v>44</v>
      </c>
      <c r="W130" s="6" t="s">
        <v>54</v>
      </c>
      <c r="Y130" s="6" t="s">
        <v>941</v>
      </c>
      <c r="AC130" s="6">
        <v>34.950000000000003</v>
      </c>
      <c r="AF130" s="6" t="s">
        <v>42</v>
      </c>
      <c r="AG130" s="7"/>
      <c r="AH130" s="7"/>
      <c r="AI130" s="6" t="str">
        <f>HYPERLINK("https://doi.org/10.1515/9781474472944")</f>
        <v>https://doi.org/10.1515/9781474472944</v>
      </c>
      <c r="AK130" s="6" t="s">
        <v>48</v>
      </c>
    </row>
    <row r="131" spans="1:37" s="6" customFormat="1" x14ac:dyDescent="0.3">
      <c r="A131" s="6">
        <v>509862</v>
      </c>
      <c r="B131" s="7">
        <v>9780812206302</v>
      </c>
      <c r="C131" s="7"/>
      <c r="D131" s="7"/>
      <c r="F131" s="6" t="s">
        <v>942</v>
      </c>
      <c r="G131" s="6" t="s">
        <v>943</v>
      </c>
      <c r="H131" s="6" t="s">
        <v>944</v>
      </c>
      <c r="J131" s="6">
        <v>1</v>
      </c>
      <c r="K131" s="6" t="s">
        <v>295</v>
      </c>
      <c r="M131" s="6" t="s">
        <v>288</v>
      </c>
      <c r="N131" s="9">
        <v>41242</v>
      </c>
      <c r="O131" s="6">
        <v>2013</v>
      </c>
      <c r="P131" s="6">
        <v>280</v>
      </c>
      <c r="R131" s="6">
        <v>10</v>
      </c>
      <c r="T131" s="6" t="s">
        <v>43</v>
      </c>
      <c r="U131" s="6" t="s">
        <v>63</v>
      </c>
      <c r="V131" s="6" t="s">
        <v>215</v>
      </c>
      <c r="W131" s="6" t="s">
        <v>945</v>
      </c>
      <c r="Y131" s="6" t="s">
        <v>946</v>
      </c>
      <c r="Z131" s="6" t="s">
        <v>947</v>
      </c>
      <c r="AA131" s="6" t="s">
        <v>948</v>
      </c>
      <c r="AB131" s="6" t="s">
        <v>949</v>
      </c>
      <c r="AC131" s="6">
        <v>104.95</v>
      </c>
      <c r="AF131" s="6" t="s">
        <v>42</v>
      </c>
      <c r="AG131" s="7"/>
      <c r="AH131" s="7"/>
      <c r="AI131" s="6" t="str">
        <f>HYPERLINK("https://doi.org/10.9783/9780812206302")</f>
        <v>https://doi.org/10.9783/9780812206302</v>
      </c>
      <c r="AK131" s="6" t="s">
        <v>48</v>
      </c>
    </row>
    <row r="132" spans="1:37" s="6" customFormat="1" x14ac:dyDescent="0.3">
      <c r="A132" s="6">
        <v>509630</v>
      </c>
      <c r="B132" s="7">
        <v>9780812205701</v>
      </c>
      <c r="C132" s="7"/>
      <c r="D132" s="7"/>
      <c r="F132" s="6" t="s">
        <v>950</v>
      </c>
      <c r="G132" s="6" t="s">
        <v>951</v>
      </c>
      <c r="H132" s="6" t="s">
        <v>952</v>
      </c>
      <c r="J132" s="6">
        <v>2</v>
      </c>
      <c r="K132" s="6" t="s">
        <v>295</v>
      </c>
      <c r="M132" s="6" t="s">
        <v>288</v>
      </c>
      <c r="N132" s="9">
        <v>40981</v>
      </c>
      <c r="O132" s="6">
        <v>2010</v>
      </c>
      <c r="P132" s="6">
        <v>368</v>
      </c>
      <c r="R132" s="6">
        <v>10</v>
      </c>
      <c r="T132" s="6" t="s">
        <v>43</v>
      </c>
      <c r="U132" s="6" t="s">
        <v>63</v>
      </c>
      <c r="V132" s="6" t="s">
        <v>215</v>
      </c>
      <c r="W132" s="6" t="s">
        <v>953</v>
      </c>
      <c r="Y132" s="6" t="s">
        <v>954</v>
      </c>
      <c r="AA132" s="6" t="s">
        <v>955</v>
      </c>
      <c r="AB132" s="6" t="s">
        <v>956</v>
      </c>
      <c r="AC132" s="6">
        <v>44.95</v>
      </c>
      <c r="AF132" s="6" t="s">
        <v>42</v>
      </c>
      <c r="AG132" s="7"/>
      <c r="AH132" s="7"/>
      <c r="AI132" s="6" t="str">
        <f>HYPERLINK("https://doi.org/10.9783/9780812205701")</f>
        <v>https://doi.org/10.9783/9780812205701</v>
      </c>
      <c r="AK132" s="6" t="s">
        <v>48</v>
      </c>
    </row>
    <row r="133" spans="1:37" s="6" customFormat="1" x14ac:dyDescent="0.3">
      <c r="A133" s="6">
        <v>539707</v>
      </c>
      <c r="B133" s="7">
        <v>9781442664197</v>
      </c>
      <c r="C133" s="7"/>
      <c r="D133" s="7"/>
      <c r="F133" s="6" t="s">
        <v>957</v>
      </c>
      <c r="G133" s="6" t="s">
        <v>958</v>
      </c>
      <c r="H133" s="6" t="s">
        <v>105</v>
      </c>
      <c r="I133" s="6" t="s">
        <v>959</v>
      </c>
      <c r="J133" s="6">
        <v>1</v>
      </c>
      <c r="M133" s="6" t="s">
        <v>168</v>
      </c>
      <c r="N133" s="9">
        <v>41361</v>
      </c>
      <c r="O133" s="6">
        <v>2013</v>
      </c>
      <c r="P133" s="6">
        <v>360</v>
      </c>
      <c r="R133" s="6">
        <v>10</v>
      </c>
      <c r="T133" s="6" t="s">
        <v>43</v>
      </c>
      <c r="U133" s="6" t="s">
        <v>277</v>
      </c>
      <c r="V133" s="6" t="s">
        <v>278</v>
      </c>
      <c r="W133" s="6" t="s">
        <v>960</v>
      </c>
      <c r="Y133" s="6" t="s">
        <v>961</v>
      </c>
      <c r="Z133" s="6" t="s">
        <v>962</v>
      </c>
      <c r="AB133" s="6" t="s">
        <v>963</v>
      </c>
      <c r="AC133" s="6">
        <v>208.95</v>
      </c>
      <c r="AF133" s="6" t="s">
        <v>42</v>
      </c>
      <c r="AG133" s="7"/>
      <c r="AH133" s="7"/>
      <c r="AI133" s="6" t="str">
        <f>HYPERLINK("https://doi.org/10.3138/9781442664197")</f>
        <v>https://doi.org/10.3138/9781442664197</v>
      </c>
      <c r="AK133" s="6" t="s">
        <v>48</v>
      </c>
    </row>
    <row r="134" spans="1:37" s="6" customFormat="1" x14ac:dyDescent="0.3">
      <c r="A134" s="6">
        <v>497837</v>
      </c>
      <c r="B134" s="7">
        <v>9783110369489</v>
      </c>
      <c r="C134" s="7">
        <v>9783110374469</v>
      </c>
      <c r="D134" s="7"/>
      <c r="F134" s="6" t="s">
        <v>964</v>
      </c>
      <c r="I134" s="6" t="s">
        <v>965</v>
      </c>
      <c r="J134" s="6">
        <v>1</v>
      </c>
      <c r="K134" s="6" t="s">
        <v>106</v>
      </c>
      <c r="L134" s="8" t="s">
        <v>115</v>
      </c>
      <c r="M134" s="6" t="s">
        <v>41</v>
      </c>
      <c r="N134" s="9">
        <v>42898</v>
      </c>
      <c r="O134" s="6">
        <v>2017</v>
      </c>
      <c r="P134" s="6">
        <v>604</v>
      </c>
      <c r="Q134" s="6">
        <v>25</v>
      </c>
      <c r="S134" s="6">
        <v>2417</v>
      </c>
      <c r="T134" s="6" t="s">
        <v>43</v>
      </c>
      <c r="U134" s="6" t="s">
        <v>79</v>
      </c>
      <c r="V134" s="6" t="s">
        <v>80</v>
      </c>
      <c r="W134" s="6" t="s">
        <v>377</v>
      </c>
      <c r="Y134" s="6" t="s">
        <v>966</v>
      </c>
      <c r="AA134" s="6" t="s">
        <v>967</v>
      </c>
      <c r="AB134" s="6" t="s">
        <v>968</v>
      </c>
      <c r="AC134" s="6">
        <v>249</v>
      </c>
      <c r="AD134" s="6">
        <v>250</v>
      </c>
      <c r="AF134" s="6" t="s">
        <v>42</v>
      </c>
      <c r="AG134" s="6" t="s">
        <v>42</v>
      </c>
      <c r="AH134" s="7"/>
      <c r="AI134" s="6" t="str">
        <f>HYPERLINK("https://doi.org/10.1515/9783110369489")</f>
        <v>https://doi.org/10.1515/9783110369489</v>
      </c>
      <c r="AK134" s="6" t="s">
        <v>48</v>
      </c>
    </row>
    <row r="135" spans="1:37" s="6" customFormat="1" x14ac:dyDescent="0.3">
      <c r="A135" s="6">
        <v>578712</v>
      </c>
      <c r="B135" s="7">
        <v>9783110701623</v>
      </c>
      <c r="C135" s="7">
        <v>9783110699760</v>
      </c>
      <c r="D135" s="7"/>
      <c r="F135" s="6" t="s">
        <v>969</v>
      </c>
      <c r="G135" s="6" t="s">
        <v>970</v>
      </c>
      <c r="I135" s="6" t="s">
        <v>971</v>
      </c>
      <c r="J135" s="6">
        <v>1</v>
      </c>
      <c r="K135" s="6" t="s">
        <v>972</v>
      </c>
      <c r="L135" s="8" t="s">
        <v>973</v>
      </c>
      <c r="M135" s="6" t="s">
        <v>41</v>
      </c>
      <c r="N135" s="9">
        <v>44158</v>
      </c>
      <c r="O135" s="6">
        <v>2021</v>
      </c>
      <c r="P135" s="6">
        <v>270</v>
      </c>
      <c r="Q135" s="6">
        <v>55</v>
      </c>
      <c r="S135" s="6">
        <v>2417</v>
      </c>
      <c r="T135" s="6" t="s">
        <v>43</v>
      </c>
      <c r="U135" s="6" t="s">
        <v>97</v>
      </c>
      <c r="V135" s="6" t="s">
        <v>893</v>
      </c>
      <c r="W135" s="6" t="s">
        <v>974</v>
      </c>
      <c r="Y135" s="6" t="s">
        <v>975</v>
      </c>
      <c r="AA135" s="6" t="s">
        <v>976</v>
      </c>
      <c r="AB135" s="6" t="s">
        <v>977</v>
      </c>
      <c r="AC135" s="6">
        <v>129</v>
      </c>
      <c r="AD135" s="6">
        <v>119.95</v>
      </c>
      <c r="AF135" s="6" t="s">
        <v>42</v>
      </c>
      <c r="AG135" s="6" t="s">
        <v>42</v>
      </c>
      <c r="AH135" s="7"/>
      <c r="AI135" s="6" t="str">
        <f>HYPERLINK("https://doi.org/10.1515/9783110701623")</f>
        <v>https://doi.org/10.1515/9783110701623</v>
      </c>
      <c r="AK135" s="6" t="s">
        <v>48</v>
      </c>
    </row>
    <row r="136" spans="1:37" s="6" customFormat="1" x14ac:dyDescent="0.3">
      <c r="A136" s="6">
        <v>558194</v>
      </c>
      <c r="B136" s="7">
        <v>9781501513862</v>
      </c>
      <c r="C136" s="7">
        <v>9781580443296</v>
      </c>
      <c r="D136" s="7"/>
      <c r="F136" s="6" t="s">
        <v>978</v>
      </c>
      <c r="I136" s="6" t="s">
        <v>979</v>
      </c>
      <c r="J136" s="6">
        <v>1</v>
      </c>
      <c r="K136" s="6" t="s">
        <v>890</v>
      </c>
      <c r="L136" s="8" t="s">
        <v>980</v>
      </c>
      <c r="M136" s="6" t="s">
        <v>892</v>
      </c>
      <c r="N136" s="9">
        <v>43913</v>
      </c>
      <c r="O136" s="6">
        <v>2020</v>
      </c>
      <c r="P136" s="6">
        <v>438</v>
      </c>
      <c r="Q136" s="6">
        <v>2</v>
      </c>
      <c r="S136" s="6">
        <v>2320</v>
      </c>
      <c r="T136" s="6" t="s">
        <v>43</v>
      </c>
      <c r="U136" s="6" t="s">
        <v>97</v>
      </c>
      <c r="V136" s="6" t="s">
        <v>893</v>
      </c>
      <c r="W136" s="6" t="s">
        <v>981</v>
      </c>
      <c r="Y136" s="6" t="s">
        <v>982</v>
      </c>
      <c r="AB136" s="6" t="s">
        <v>983</v>
      </c>
      <c r="AC136" s="6">
        <v>129</v>
      </c>
      <c r="AD136" s="6">
        <v>139.94999999999999</v>
      </c>
      <c r="AF136" s="6" t="s">
        <v>42</v>
      </c>
      <c r="AG136" s="6" t="s">
        <v>42</v>
      </c>
      <c r="AH136" s="7"/>
      <c r="AI136" s="6" t="str">
        <f>HYPERLINK("https://doi.org/10.1515/9781501513862")</f>
        <v>https://doi.org/10.1515/9781501513862</v>
      </c>
      <c r="AK136" s="6" t="s">
        <v>48</v>
      </c>
    </row>
    <row r="137" spans="1:37" s="6" customFormat="1" x14ac:dyDescent="0.3">
      <c r="A137" s="6">
        <v>515470</v>
      </c>
      <c r="B137" s="7">
        <v>9780231539579</v>
      </c>
      <c r="C137" s="7"/>
      <c r="D137" s="7"/>
      <c r="F137" s="6" t="s">
        <v>984</v>
      </c>
      <c r="G137" s="6" t="s">
        <v>985</v>
      </c>
      <c r="H137" s="6" t="s">
        <v>986</v>
      </c>
      <c r="J137" s="6">
        <v>1</v>
      </c>
      <c r="M137" s="6" t="s">
        <v>177</v>
      </c>
      <c r="N137" s="9">
        <v>41989</v>
      </c>
      <c r="O137" s="6">
        <v>2014</v>
      </c>
      <c r="P137" s="6">
        <v>240</v>
      </c>
      <c r="R137" s="6">
        <v>10</v>
      </c>
      <c r="T137" s="6" t="s">
        <v>43</v>
      </c>
      <c r="U137" s="6" t="s">
        <v>97</v>
      </c>
      <c r="V137" s="6" t="s">
        <v>98</v>
      </c>
      <c r="W137" s="6" t="s">
        <v>987</v>
      </c>
      <c r="Y137" s="6" t="s">
        <v>988</v>
      </c>
      <c r="Z137" s="6" t="s">
        <v>989</v>
      </c>
      <c r="AA137" s="6" t="s">
        <v>990</v>
      </c>
      <c r="AB137" s="6" t="s">
        <v>991</v>
      </c>
      <c r="AC137" s="6">
        <v>27.95</v>
      </c>
      <c r="AF137" s="6" t="s">
        <v>42</v>
      </c>
      <c r="AG137" s="7"/>
      <c r="AH137" s="7"/>
      <c r="AI137" s="6" t="str">
        <f>HYPERLINK("https://doi.org/10.7312/visw17169")</f>
        <v>https://doi.org/10.7312/visw17169</v>
      </c>
      <c r="AK137" s="6" t="s">
        <v>48</v>
      </c>
    </row>
    <row r="138" spans="1:37" s="6" customFormat="1" x14ac:dyDescent="0.3">
      <c r="A138" s="6">
        <v>623716</v>
      </c>
      <c r="B138" s="7">
        <v>9781474410809</v>
      </c>
      <c r="C138" s="7"/>
      <c r="D138" s="7"/>
      <c r="F138" s="6" t="s">
        <v>992</v>
      </c>
      <c r="G138" s="6" t="s">
        <v>993</v>
      </c>
      <c r="H138" s="6" t="s">
        <v>994</v>
      </c>
      <c r="J138" s="6">
        <v>1</v>
      </c>
      <c r="M138" s="6" t="s">
        <v>310</v>
      </c>
      <c r="N138" s="9">
        <v>44607</v>
      </c>
      <c r="O138" s="6">
        <v>2016</v>
      </c>
      <c r="P138" s="6">
        <v>192</v>
      </c>
      <c r="R138" s="6">
        <v>10</v>
      </c>
      <c r="T138" s="6" t="s">
        <v>43</v>
      </c>
      <c r="U138" s="6" t="s">
        <v>97</v>
      </c>
      <c r="V138" s="6" t="s">
        <v>98</v>
      </c>
      <c r="W138" s="6" t="s">
        <v>995</v>
      </c>
      <c r="Y138" s="6" t="s">
        <v>996</v>
      </c>
      <c r="AC138" s="6">
        <v>108.95</v>
      </c>
      <c r="AF138" s="6" t="s">
        <v>42</v>
      </c>
      <c r="AG138" s="7"/>
      <c r="AH138" s="7"/>
      <c r="AI138" s="6" t="str">
        <f>HYPERLINK("https://doi.org/10.1515/9781474410809")</f>
        <v>https://doi.org/10.1515/9781474410809</v>
      </c>
      <c r="AK138" s="6" t="s">
        <v>48</v>
      </c>
    </row>
    <row r="139" spans="1:37" s="6" customFormat="1" x14ac:dyDescent="0.3">
      <c r="A139" s="6">
        <v>582348</v>
      </c>
      <c r="B139" s="7">
        <v>9780822397212</v>
      </c>
      <c r="C139" s="7"/>
      <c r="D139" s="7"/>
      <c r="F139" s="6" t="s">
        <v>997</v>
      </c>
      <c r="G139" s="6" t="s">
        <v>998</v>
      </c>
      <c r="I139" s="6" t="s">
        <v>999</v>
      </c>
      <c r="J139" s="6">
        <v>1</v>
      </c>
      <c r="M139" s="6" t="s">
        <v>826</v>
      </c>
      <c r="N139" s="9">
        <v>35017</v>
      </c>
      <c r="O139" s="6">
        <v>1995</v>
      </c>
      <c r="P139" s="6">
        <v>592</v>
      </c>
      <c r="R139" s="6">
        <v>10</v>
      </c>
      <c r="T139" s="6" t="s">
        <v>43</v>
      </c>
      <c r="U139" s="6" t="s">
        <v>97</v>
      </c>
      <c r="V139" s="6" t="s">
        <v>98</v>
      </c>
      <c r="W139" s="6" t="s">
        <v>1000</v>
      </c>
      <c r="Y139" s="6" t="s">
        <v>1001</v>
      </c>
      <c r="Z139" s="6" t="s">
        <v>1002</v>
      </c>
      <c r="AA139" s="6" t="s">
        <v>1003</v>
      </c>
      <c r="AB139" s="6" t="s">
        <v>1004</v>
      </c>
      <c r="AC139" s="6">
        <v>176.95</v>
      </c>
      <c r="AF139" s="6" t="s">
        <v>42</v>
      </c>
      <c r="AG139" s="7"/>
      <c r="AH139" s="7"/>
      <c r="AI139" s="6" t="str">
        <f>HYPERLINK("https://doi.org/10.1515/9780822397212")</f>
        <v>https://doi.org/10.1515/9780822397212</v>
      </c>
      <c r="AK139" s="6" t="s">
        <v>48</v>
      </c>
    </row>
    <row r="140" spans="1:37" s="6" customFormat="1" x14ac:dyDescent="0.3">
      <c r="A140" s="6">
        <v>543444</v>
      </c>
      <c r="B140" s="7">
        <v>9781487586102</v>
      </c>
      <c r="C140" s="7"/>
      <c r="D140" s="7"/>
      <c r="F140" s="6" t="s">
        <v>1005</v>
      </c>
      <c r="G140" s="6" t="s">
        <v>1006</v>
      </c>
      <c r="H140" s="6" t="s">
        <v>1007</v>
      </c>
      <c r="J140" s="6">
        <v>1</v>
      </c>
      <c r="K140" s="6" t="s">
        <v>817</v>
      </c>
      <c r="M140" s="6" t="s">
        <v>168</v>
      </c>
      <c r="N140" s="9">
        <v>30300</v>
      </c>
      <c r="O140" s="6">
        <v>1982</v>
      </c>
      <c r="P140" s="6">
        <v>271</v>
      </c>
      <c r="R140" s="6">
        <v>10</v>
      </c>
      <c r="T140" s="6" t="s">
        <v>43</v>
      </c>
      <c r="U140" s="6" t="s">
        <v>63</v>
      </c>
      <c r="V140" s="6" t="s">
        <v>215</v>
      </c>
      <c r="W140" s="6" t="s">
        <v>1008</v>
      </c>
      <c r="Y140" s="6" t="s">
        <v>1009</v>
      </c>
      <c r="AA140" s="6" t="s">
        <v>1010</v>
      </c>
      <c r="AB140" s="6" t="s">
        <v>1011</v>
      </c>
      <c r="AC140" s="6">
        <v>208.95</v>
      </c>
      <c r="AF140" s="6" t="s">
        <v>42</v>
      </c>
      <c r="AG140" s="7"/>
      <c r="AH140" s="7"/>
      <c r="AI140" s="6" t="str">
        <f>HYPERLINK("https://doi.org/10.3138/9781487586102")</f>
        <v>https://doi.org/10.3138/9781487586102</v>
      </c>
      <c r="AK140" s="6" t="s">
        <v>48</v>
      </c>
    </row>
    <row r="141" spans="1:37" s="6" customFormat="1" x14ac:dyDescent="0.3">
      <c r="A141" s="6">
        <v>498083</v>
      </c>
      <c r="B141" s="7">
        <v>9783110377637</v>
      </c>
      <c r="C141" s="7">
        <v>9783110377569</v>
      </c>
      <c r="D141" s="7"/>
      <c r="I141" s="6" t="s">
        <v>123</v>
      </c>
      <c r="J141" s="6">
        <v>1</v>
      </c>
      <c r="K141" s="6" t="s">
        <v>461</v>
      </c>
      <c r="L141" s="8" t="s">
        <v>1012</v>
      </c>
      <c r="M141" s="6" t="s">
        <v>41</v>
      </c>
      <c r="N141" s="9">
        <v>42247</v>
      </c>
      <c r="O141" s="6">
        <v>2015</v>
      </c>
      <c r="P141" s="6">
        <v>814</v>
      </c>
      <c r="Q141" s="6">
        <v>20</v>
      </c>
      <c r="S141" s="6">
        <v>2320</v>
      </c>
      <c r="T141" s="6" t="s">
        <v>43</v>
      </c>
      <c r="U141" s="6" t="s">
        <v>44</v>
      </c>
      <c r="V141" s="6" t="s">
        <v>44</v>
      </c>
      <c r="W141" s="6" t="s">
        <v>463</v>
      </c>
      <c r="Y141" s="6" t="s">
        <v>464</v>
      </c>
      <c r="AC141" s="6">
        <v>249</v>
      </c>
      <c r="AD141" s="6">
        <v>199.95</v>
      </c>
      <c r="AF141" s="6" t="s">
        <v>42</v>
      </c>
      <c r="AG141" s="6" t="s">
        <v>42</v>
      </c>
      <c r="AH141" s="7"/>
      <c r="AI141" s="6" t="str">
        <f>HYPERLINK("https://doi.org/10.1515/9783110377637")</f>
        <v>https://doi.org/10.1515/9783110377637</v>
      </c>
      <c r="AK141" s="6" t="s">
        <v>48</v>
      </c>
    </row>
    <row r="142" spans="1:37" s="6" customFormat="1" x14ac:dyDescent="0.3">
      <c r="A142" s="6">
        <v>623583</v>
      </c>
      <c r="B142" s="7">
        <v>9780748689774</v>
      </c>
      <c r="C142" s="7"/>
      <c r="D142" s="7"/>
      <c r="F142" s="6" t="s">
        <v>1013</v>
      </c>
      <c r="H142" s="6" t="s">
        <v>1014</v>
      </c>
      <c r="J142" s="6">
        <v>1</v>
      </c>
      <c r="M142" s="6" t="s">
        <v>310</v>
      </c>
      <c r="N142" s="9">
        <v>44607</v>
      </c>
      <c r="O142" s="6">
        <v>2014</v>
      </c>
      <c r="P142" s="6">
        <v>560</v>
      </c>
      <c r="R142" s="6">
        <v>10</v>
      </c>
      <c r="T142" s="6" t="s">
        <v>43</v>
      </c>
      <c r="U142" s="6" t="s">
        <v>44</v>
      </c>
      <c r="V142" s="6" t="s">
        <v>44</v>
      </c>
      <c r="W142" s="6" t="s">
        <v>385</v>
      </c>
      <c r="Y142" s="6" t="s">
        <v>1015</v>
      </c>
      <c r="AC142" s="6">
        <v>29.95</v>
      </c>
      <c r="AF142" s="6" t="s">
        <v>42</v>
      </c>
      <c r="AG142" s="7"/>
      <c r="AH142" s="7"/>
      <c r="AI142" s="6" t="str">
        <f>HYPERLINK("https://doi.org/10.1515/9780748689774")</f>
        <v>https://doi.org/10.1515/9780748689774</v>
      </c>
      <c r="AK142" s="6" t="s">
        <v>48</v>
      </c>
    </row>
    <row r="143" spans="1:37" s="6" customFormat="1" x14ac:dyDescent="0.3">
      <c r="A143" s="6">
        <v>580081</v>
      </c>
      <c r="B143" s="7">
        <v>9781479800865</v>
      </c>
      <c r="C143" s="7"/>
      <c r="D143" s="7"/>
      <c r="F143" s="6" t="s">
        <v>1016</v>
      </c>
      <c r="H143" s="6" t="s">
        <v>1017</v>
      </c>
      <c r="J143" s="6">
        <v>1</v>
      </c>
      <c r="K143" s="6" t="s">
        <v>407</v>
      </c>
      <c r="L143" s="8" t="s">
        <v>1018</v>
      </c>
      <c r="M143" s="6" t="s">
        <v>116</v>
      </c>
      <c r="N143" s="9">
        <v>43956</v>
      </c>
      <c r="O143" s="6">
        <v>2020</v>
      </c>
      <c r="R143" s="6">
        <v>10</v>
      </c>
      <c r="T143" s="6" t="s">
        <v>43</v>
      </c>
      <c r="U143" s="6" t="s">
        <v>97</v>
      </c>
      <c r="V143" s="6" t="s">
        <v>98</v>
      </c>
      <c r="W143" s="6" t="s">
        <v>1019</v>
      </c>
      <c r="Y143" s="6" t="s">
        <v>1020</v>
      </c>
      <c r="AA143" s="6" t="s">
        <v>1021</v>
      </c>
      <c r="AB143" s="6" t="s">
        <v>1022</v>
      </c>
      <c r="AC143" s="6">
        <v>129.94999999999999</v>
      </c>
      <c r="AF143" s="6" t="s">
        <v>42</v>
      </c>
      <c r="AG143" s="7"/>
      <c r="AH143" s="7"/>
      <c r="AI143" s="6" t="str">
        <f>HYPERLINK("https://doi.org/10.18574/nyu/9781479800865.001.0001")</f>
        <v>https://doi.org/10.18574/nyu/9781479800865.001.0001</v>
      </c>
      <c r="AK143" s="6" t="s">
        <v>48</v>
      </c>
    </row>
    <row r="144" spans="1:37" s="6" customFormat="1" x14ac:dyDescent="0.3">
      <c r="A144" s="6">
        <v>510669</v>
      </c>
      <c r="B144" s="7">
        <v>9780812291599</v>
      </c>
      <c r="C144" s="7"/>
      <c r="D144" s="7"/>
      <c r="F144" s="6" t="s">
        <v>1023</v>
      </c>
      <c r="J144" s="6">
        <v>1</v>
      </c>
      <c r="K144" s="6" t="s">
        <v>295</v>
      </c>
      <c r="M144" s="6" t="s">
        <v>288</v>
      </c>
      <c r="N144" s="9">
        <v>41908</v>
      </c>
      <c r="O144" s="6">
        <v>1990</v>
      </c>
      <c r="P144" s="6">
        <v>304</v>
      </c>
      <c r="R144" s="6">
        <v>10</v>
      </c>
      <c r="T144" s="6" t="s">
        <v>43</v>
      </c>
      <c r="U144" s="6" t="s">
        <v>97</v>
      </c>
      <c r="V144" s="6" t="s">
        <v>98</v>
      </c>
      <c r="W144" s="6" t="s">
        <v>1024</v>
      </c>
      <c r="Y144" s="6" t="s">
        <v>1025</v>
      </c>
      <c r="AB144" s="6" t="s">
        <v>1026</v>
      </c>
      <c r="AC144" s="6">
        <v>44.95</v>
      </c>
      <c r="AF144" s="6" t="s">
        <v>42</v>
      </c>
      <c r="AG144" s="7"/>
      <c r="AH144" s="7"/>
      <c r="AI144" s="6" t="str">
        <f>HYPERLINK("https://doi.org/10.9783/9780812291599")</f>
        <v>https://doi.org/10.9783/9780812291599</v>
      </c>
      <c r="AK144" s="6" t="s">
        <v>48</v>
      </c>
    </row>
    <row r="145" spans="1:37" s="6" customFormat="1" x14ac:dyDescent="0.3">
      <c r="A145" s="6">
        <v>32952</v>
      </c>
      <c r="B145" s="7">
        <v>9783110209389</v>
      </c>
      <c r="C145" s="7">
        <v>9783110206302</v>
      </c>
      <c r="D145" s="7"/>
      <c r="F145" s="6" t="s">
        <v>1027</v>
      </c>
      <c r="I145" s="6" t="s">
        <v>1028</v>
      </c>
      <c r="J145" s="6">
        <v>1</v>
      </c>
      <c r="K145" s="6" t="s">
        <v>206</v>
      </c>
      <c r="L145" s="8" t="s">
        <v>1029</v>
      </c>
      <c r="M145" s="6" t="s">
        <v>41</v>
      </c>
      <c r="N145" s="9">
        <v>39792</v>
      </c>
      <c r="O145" s="6">
        <v>2008</v>
      </c>
      <c r="P145" s="6">
        <v>338</v>
      </c>
      <c r="R145" s="6">
        <v>10</v>
      </c>
      <c r="S145" s="6" t="s">
        <v>53</v>
      </c>
      <c r="T145" s="6" t="s">
        <v>43</v>
      </c>
      <c r="U145" s="6" t="s">
        <v>72</v>
      </c>
      <c r="V145" s="6" t="s">
        <v>72</v>
      </c>
      <c r="W145" s="6" t="s">
        <v>54</v>
      </c>
      <c r="Y145" s="6" t="s">
        <v>1030</v>
      </c>
      <c r="AB145" s="6" t="s">
        <v>1031</v>
      </c>
      <c r="AC145" s="6">
        <v>129</v>
      </c>
      <c r="AD145" s="6">
        <v>119.95</v>
      </c>
      <c r="AF145" s="6" t="s">
        <v>42</v>
      </c>
      <c r="AG145" s="6" t="s">
        <v>42</v>
      </c>
      <c r="AH145" s="7"/>
      <c r="AI145" s="6" t="str">
        <f>HYPERLINK("https://doi.org/10.1515/9783110209389")</f>
        <v>https://doi.org/10.1515/9783110209389</v>
      </c>
      <c r="AK145" s="6" t="s">
        <v>48</v>
      </c>
    </row>
    <row r="146" spans="1:37" s="6" customFormat="1" x14ac:dyDescent="0.3">
      <c r="A146" s="6">
        <v>563718</v>
      </c>
      <c r="B146" s="7">
        <v>9781942401223</v>
      </c>
      <c r="C146" s="7"/>
      <c r="D146" s="7"/>
      <c r="F146" s="6" t="s">
        <v>1032</v>
      </c>
      <c r="G146" s="6" t="s">
        <v>1033</v>
      </c>
      <c r="I146" s="6" t="s">
        <v>1034</v>
      </c>
      <c r="J146" s="6">
        <v>1</v>
      </c>
      <c r="K146" s="6" t="s">
        <v>485</v>
      </c>
      <c r="M146" s="6" t="s">
        <v>486</v>
      </c>
      <c r="N146" s="9">
        <v>43312</v>
      </c>
      <c r="O146" s="6">
        <v>2018</v>
      </c>
      <c r="P146" s="6">
        <v>364</v>
      </c>
      <c r="Q146" s="6">
        <v>15</v>
      </c>
      <c r="R146" s="6">
        <v>10</v>
      </c>
      <c r="T146" s="6" t="s">
        <v>43</v>
      </c>
      <c r="U146" s="6" t="s">
        <v>44</v>
      </c>
      <c r="V146" s="6" t="s">
        <v>44</v>
      </c>
      <c r="W146" s="6" t="s">
        <v>487</v>
      </c>
      <c r="Y146" s="6" t="s">
        <v>488</v>
      </c>
      <c r="Z146" s="6" t="s">
        <v>1035</v>
      </c>
      <c r="AA146" s="6" t="s">
        <v>490</v>
      </c>
      <c r="AB146" s="6" t="s">
        <v>491</v>
      </c>
      <c r="AC146" s="6">
        <v>422</v>
      </c>
      <c r="AF146" s="6" t="s">
        <v>42</v>
      </c>
      <c r="AG146" s="7"/>
      <c r="AH146" s="7"/>
      <c r="AI146" s="6" t="str">
        <f>HYPERLINK("https://doi.org/10.1515/9781942401223")</f>
        <v>https://doi.org/10.1515/9781942401223</v>
      </c>
      <c r="AK146" s="6" t="s">
        <v>48</v>
      </c>
    </row>
    <row r="147" spans="1:37" s="6" customFormat="1" x14ac:dyDescent="0.3">
      <c r="A147" s="6">
        <v>497042</v>
      </c>
      <c r="B147" s="7">
        <v>9780674736122</v>
      </c>
      <c r="C147" s="7"/>
      <c r="D147" s="7"/>
      <c r="F147" s="6" t="s">
        <v>1036</v>
      </c>
      <c r="I147" s="6" t="s">
        <v>1037</v>
      </c>
      <c r="J147" s="6">
        <v>1</v>
      </c>
      <c r="M147" s="6" t="s">
        <v>78</v>
      </c>
      <c r="N147" s="9">
        <v>42009</v>
      </c>
      <c r="O147" s="6">
        <v>2015</v>
      </c>
      <c r="P147" s="6">
        <v>420</v>
      </c>
      <c r="R147" s="6">
        <v>10</v>
      </c>
      <c r="T147" s="6" t="s">
        <v>43</v>
      </c>
      <c r="U147" s="6" t="s">
        <v>44</v>
      </c>
      <c r="V147" s="6" t="s">
        <v>44</v>
      </c>
      <c r="W147" s="6" t="s">
        <v>1038</v>
      </c>
      <c r="Y147" s="6" t="s">
        <v>1039</v>
      </c>
      <c r="Z147" s="6" t="s">
        <v>1040</v>
      </c>
      <c r="AA147" s="6" t="s">
        <v>1041</v>
      </c>
      <c r="AB147" s="6" t="s">
        <v>1042</v>
      </c>
      <c r="AC147" s="6">
        <v>100</v>
      </c>
      <c r="AF147" s="6" t="s">
        <v>42</v>
      </c>
      <c r="AG147" s="7"/>
      <c r="AH147" s="7"/>
      <c r="AI147" s="6" t="str">
        <f>HYPERLINK("https://doi.org/10.4159/harvard.9780674736122")</f>
        <v>https://doi.org/10.4159/harvard.9780674736122</v>
      </c>
      <c r="AK147" s="6" t="s">
        <v>48</v>
      </c>
    </row>
    <row r="148" spans="1:37" s="6" customFormat="1" x14ac:dyDescent="0.3">
      <c r="A148" s="6">
        <v>530578</v>
      </c>
      <c r="B148" s="7">
        <v>9780812293166</v>
      </c>
      <c r="C148" s="7"/>
      <c r="D148" s="7"/>
      <c r="F148" s="6" t="s">
        <v>1043</v>
      </c>
      <c r="G148" s="6" t="s">
        <v>1044</v>
      </c>
      <c r="H148" s="6" t="s">
        <v>1045</v>
      </c>
      <c r="J148" s="6">
        <v>1</v>
      </c>
      <c r="K148" s="6" t="s">
        <v>295</v>
      </c>
      <c r="M148" s="6" t="s">
        <v>288</v>
      </c>
      <c r="N148" s="9">
        <v>42639</v>
      </c>
      <c r="O148" s="6">
        <v>2016</v>
      </c>
      <c r="P148" s="6">
        <v>304</v>
      </c>
      <c r="R148" s="6">
        <v>10</v>
      </c>
      <c r="T148" s="6" t="s">
        <v>43</v>
      </c>
      <c r="U148" s="6" t="s">
        <v>63</v>
      </c>
      <c r="V148" s="6" t="s">
        <v>215</v>
      </c>
      <c r="W148" s="6" t="s">
        <v>1046</v>
      </c>
      <c r="Y148" s="6" t="s">
        <v>1047</v>
      </c>
      <c r="Z148" s="6" t="s">
        <v>1048</v>
      </c>
      <c r="AA148" s="6" t="s">
        <v>1049</v>
      </c>
      <c r="AB148" s="6" t="s">
        <v>1050</v>
      </c>
      <c r="AC148" s="6">
        <v>44.95</v>
      </c>
      <c r="AF148" s="6" t="s">
        <v>42</v>
      </c>
      <c r="AG148" s="7"/>
      <c r="AH148" s="7"/>
      <c r="AI148" s="6" t="str">
        <f>HYPERLINK("https://doi.org/10.9783/9780812293166")</f>
        <v>https://doi.org/10.9783/9780812293166</v>
      </c>
      <c r="AK148" s="6" t="s">
        <v>48</v>
      </c>
    </row>
    <row r="149" spans="1:37" s="6" customFormat="1" x14ac:dyDescent="0.3">
      <c r="A149" s="6">
        <v>509601</v>
      </c>
      <c r="B149" s="7">
        <v>9780812204407</v>
      </c>
      <c r="C149" s="7"/>
      <c r="D149" s="7"/>
      <c r="F149" s="6" t="s">
        <v>1051</v>
      </c>
      <c r="I149" s="6" t="s">
        <v>1052</v>
      </c>
      <c r="J149" s="6">
        <v>1</v>
      </c>
      <c r="K149" s="6" t="s">
        <v>295</v>
      </c>
      <c r="M149" s="6" t="s">
        <v>288</v>
      </c>
      <c r="N149" s="9">
        <v>40724</v>
      </c>
      <c r="O149" s="6">
        <v>2011</v>
      </c>
      <c r="P149" s="6">
        <v>288</v>
      </c>
      <c r="R149" s="6">
        <v>10</v>
      </c>
      <c r="T149" s="6" t="s">
        <v>43</v>
      </c>
      <c r="U149" s="6" t="s">
        <v>79</v>
      </c>
      <c r="V149" s="6" t="s">
        <v>80</v>
      </c>
      <c r="W149" s="6" t="s">
        <v>331</v>
      </c>
      <c r="Y149" s="6" t="s">
        <v>1053</v>
      </c>
      <c r="Z149" s="6" t="s">
        <v>1054</v>
      </c>
      <c r="AA149" s="6" t="s">
        <v>1055</v>
      </c>
      <c r="AB149" s="6" t="s">
        <v>1056</v>
      </c>
      <c r="AC149" s="6">
        <v>37.950000000000003</v>
      </c>
      <c r="AF149" s="6" t="s">
        <v>42</v>
      </c>
      <c r="AG149" s="7"/>
      <c r="AH149" s="7"/>
      <c r="AI149" s="6" t="str">
        <f>HYPERLINK("https://doi.org/10.9783/9780812204407")</f>
        <v>https://doi.org/10.9783/9780812204407</v>
      </c>
      <c r="AK149" s="6" t="s">
        <v>48</v>
      </c>
    </row>
    <row r="150" spans="1:37" s="6" customFormat="1" x14ac:dyDescent="0.3">
      <c r="A150" s="6">
        <v>535433</v>
      </c>
      <c r="B150" s="7">
        <v>9783110587647</v>
      </c>
      <c r="C150" s="7">
        <v>9783110585230</v>
      </c>
      <c r="D150" s="7"/>
      <c r="F150" s="6" t="s">
        <v>1057</v>
      </c>
      <c r="I150" s="6" t="s">
        <v>1058</v>
      </c>
      <c r="J150" s="6">
        <v>1</v>
      </c>
      <c r="K150" s="6" t="s">
        <v>106</v>
      </c>
      <c r="L150" s="8" t="s">
        <v>1059</v>
      </c>
      <c r="M150" s="6" t="s">
        <v>41</v>
      </c>
      <c r="N150" s="9">
        <v>44580</v>
      </c>
      <c r="O150" s="6">
        <v>2022</v>
      </c>
      <c r="P150" s="6">
        <v>702</v>
      </c>
      <c r="Q150" s="6">
        <v>4</v>
      </c>
      <c r="S150" s="6">
        <v>2417</v>
      </c>
      <c r="T150" s="6" t="s">
        <v>43</v>
      </c>
      <c r="U150" s="6" t="s">
        <v>79</v>
      </c>
      <c r="V150" s="6" t="s">
        <v>80</v>
      </c>
      <c r="W150" s="6" t="s">
        <v>1060</v>
      </c>
      <c r="Y150" s="6" t="s">
        <v>1061</v>
      </c>
      <c r="AB150" s="6" t="s">
        <v>1062</v>
      </c>
      <c r="AC150" s="6">
        <v>249</v>
      </c>
      <c r="AD150" s="6">
        <v>205.95</v>
      </c>
      <c r="AF150" s="6" t="s">
        <v>42</v>
      </c>
      <c r="AG150" s="6" t="s">
        <v>42</v>
      </c>
      <c r="AH150" s="7"/>
      <c r="AI150" s="6" t="str">
        <f>HYPERLINK("https://doi.org/10.1515/9783110587647")</f>
        <v>https://doi.org/10.1515/9783110587647</v>
      </c>
      <c r="AK150" s="6" t="s">
        <v>48</v>
      </c>
    </row>
    <row r="151" spans="1:37" s="6" customFormat="1" x14ac:dyDescent="0.3">
      <c r="A151" s="6">
        <v>584088</v>
      </c>
      <c r="B151" s="7">
        <v>9780691212135</v>
      </c>
      <c r="C151" s="7"/>
      <c r="D151" s="7"/>
      <c r="F151" s="6" t="s">
        <v>1063</v>
      </c>
      <c r="G151" s="6" t="s">
        <v>1064</v>
      </c>
      <c r="H151" s="6" t="s">
        <v>1065</v>
      </c>
      <c r="J151" s="6">
        <v>1</v>
      </c>
      <c r="M151" s="6" t="s">
        <v>62</v>
      </c>
      <c r="N151" s="9">
        <v>44117</v>
      </c>
      <c r="O151" s="6">
        <v>2020</v>
      </c>
      <c r="P151" s="6">
        <v>344</v>
      </c>
      <c r="R151" s="6">
        <v>10</v>
      </c>
      <c r="T151" s="6" t="s">
        <v>43</v>
      </c>
      <c r="U151" s="6" t="s">
        <v>63</v>
      </c>
      <c r="V151" s="6" t="s">
        <v>64</v>
      </c>
      <c r="W151" s="6" t="s">
        <v>1066</v>
      </c>
      <c r="Y151" s="6" t="s">
        <v>1067</v>
      </c>
      <c r="AA151" s="6" t="s">
        <v>1068</v>
      </c>
      <c r="AB151" s="6" t="s">
        <v>1069</v>
      </c>
      <c r="AC151" s="6">
        <v>160</v>
      </c>
      <c r="AF151" s="6" t="s">
        <v>42</v>
      </c>
      <c r="AG151" s="7"/>
      <c r="AH151" s="7"/>
      <c r="AI151" s="6" t="str">
        <f>HYPERLINK("https://doi.org/10.1515/9780691212135")</f>
        <v>https://doi.org/10.1515/9780691212135</v>
      </c>
      <c r="AK151" s="6" t="s">
        <v>48</v>
      </c>
    </row>
    <row r="152" spans="1:37" s="6" customFormat="1" x14ac:dyDescent="0.3">
      <c r="A152" s="6">
        <v>321527</v>
      </c>
      <c r="B152" s="7">
        <v>9780674181366</v>
      </c>
      <c r="C152" s="7">
        <v>9780674181359</v>
      </c>
      <c r="D152" s="7"/>
      <c r="F152" s="6" t="s">
        <v>1070</v>
      </c>
      <c r="G152" s="6" t="s">
        <v>1071</v>
      </c>
      <c r="J152" s="6">
        <v>1</v>
      </c>
      <c r="M152" s="6" t="s">
        <v>78</v>
      </c>
      <c r="N152" s="9">
        <v>41548</v>
      </c>
      <c r="O152" s="6">
        <v>1959</v>
      </c>
      <c r="P152" s="6">
        <v>175</v>
      </c>
      <c r="R152" s="6">
        <v>10</v>
      </c>
      <c r="T152" s="6" t="s">
        <v>43</v>
      </c>
      <c r="U152" s="6" t="s">
        <v>44</v>
      </c>
      <c r="V152" s="6" t="s">
        <v>44</v>
      </c>
      <c r="W152" s="6" t="s">
        <v>1072</v>
      </c>
      <c r="AC152" s="6">
        <v>60</v>
      </c>
      <c r="AD152" s="6">
        <v>60</v>
      </c>
      <c r="AF152" s="6" t="s">
        <v>42</v>
      </c>
      <c r="AG152" s="6" t="s">
        <v>42</v>
      </c>
      <c r="AH152" s="7"/>
      <c r="AI152" s="6" t="str">
        <f>HYPERLINK("https://doi.org/10.4159/harvard.9780674181366")</f>
        <v>https://doi.org/10.4159/harvard.9780674181366</v>
      </c>
      <c r="AK152" s="6" t="s">
        <v>48</v>
      </c>
    </row>
    <row r="153" spans="1:37" s="6" customFormat="1" x14ac:dyDescent="0.3">
      <c r="A153" s="6">
        <v>542098</v>
      </c>
      <c r="B153" s="7">
        <v>9781400889693</v>
      </c>
      <c r="C153" s="7"/>
      <c r="D153" s="7"/>
      <c r="F153" s="6" t="s">
        <v>1073</v>
      </c>
      <c r="G153" s="6" t="s">
        <v>1074</v>
      </c>
      <c r="H153" s="6" t="s">
        <v>1075</v>
      </c>
      <c r="J153" s="6">
        <v>1</v>
      </c>
      <c r="K153" s="6" t="s">
        <v>88</v>
      </c>
      <c r="L153" s="8" t="s">
        <v>1076</v>
      </c>
      <c r="M153" s="6" t="s">
        <v>62</v>
      </c>
      <c r="N153" s="9">
        <v>43312</v>
      </c>
      <c r="O153" s="6">
        <v>2018</v>
      </c>
      <c r="P153" s="6">
        <v>380</v>
      </c>
      <c r="R153" s="6">
        <v>10</v>
      </c>
      <c r="T153" s="6" t="s">
        <v>43</v>
      </c>
      <c r="U153" s="6" t="s">
        <v>97</v>
      </c>
      <c r="V153" s="6" t="s">
        <v>98</v>
      </c>
      <c r="W153" s="6" t="s">
        <v>1077</v>
      </c>
      <c r="Y153" s="6" t="s">
        <v>1078</v>
      </c>
      <c r="AA153" s="6" t="s">
        <v>1079</v>
      </c>
      <c r="AB153" s="6" t="s">
        <v>1080</v>
      </c>
      <c r="AC153" s="6">
        <v>165</v>
      </c>
      <c r="AF153" s="6" t="s">
        <v>42</v>
      </c>
      <c r="AG153" s="7"/>
      <c r="AH153" s="7"/>
      <c r="AI153" s="6" t="str">
        <f>HYPERLINK("https://doi.org/10.23943/9781400889693")</f>
        <v>https://doi.org/10.23943/9781400889693</v>
      </c>
      <c r="AK153" s="6" t="s">
        <v>48</v>
      </c>
    </row>
    <row r="154" spans="1:37" s="6" customFormat="1" x14ac:dyDescent="0.3">
      <c r="A154" s="6">
        <v>562401</v>
      </c>
      <c r="B154" s="7">
        <v>9781501720468</v>
      </c>
      <c r="C154" s="7"/>
      <c r="D154" s="7"/>
      <c r="F154" s="6" t="s">
        <v>1081</v>
      </c>
      <c r="G154" s="6" t="s">
        <v>1082</v>
      </c>
      <c r="H154" s="6" t="s">
        <v>1083</v>
      </c>
      <c r="J154" s="6">
        <v>1</v>
      </c>
      <c r="M154" s="6" t="s">
        <v>160</v>
      </c>
      <c r="N154" s="9">
        <v>43489</v>
      </c>
      <c r="O154" s="6">
        <v>2000</v>
      </c>
      <c r="P154" s="6">
        <v>240</v>
      </c>
      <c r="R154" s="6">
        <v>283.5</v>
      </c>
      <c r="T154" s="6" t="s">
        <v>43</v>
      </c>
      <c r="U154" s="6" t="s">
        <v>192</v>
      </c>
      <c r="V154" s="6" t="s">
        <v>192</v>
      </c>
      <c r="W154" s="6" t="s">
        <v>1084</v>
      </c>
      <c r="Y154" s="6" t="s">
        <v>1085</v>
      </c>
      <c r="AA154" s="6" t="s">
        <v>1086</v>
      </c>
      <c r="AB154" s="6" t="s">
        <v>1087</v>
      </c>
      <c r="AC154" s="6">
        <v>130.94999999999999</v>
      </c>
      <c r="AF154" s="6" t="s">
        <v>42</v>
      </c>
      <c r="AG154" s="7"/>
      <c r="AH154" s="7"/>
      <c r="AI154" s="6" t="str">
        <f>HYPERLINK("https://doi.org/10.7591/9781501720468")</f>
        <v>https://doi.org/10.7591/9781501720468</v>
      </c>
      <c r="AK154" s="6" t="s">
        <v>48</v>
      </c>
    </row>
    <row r="155" spans="1:37" s="6" customFormat="1" x14ac:dyDescent="0.3">
      <c r="A155" s="6">
        <v>575563</v>
      </c>
      <c r="B155" s="7">
        <v>9780824841706</v>
      </c>
      <c r="C155" s="7"/>
      <c r="D155" s="7"/>
      <c r="F155" s="6" t="s">
        <v>1088</v>
      </c>
      <c r="H155" s="6" t="s">
        <v>1089</v>
      </c>
      <c r="J155" s="6">
        <v>1</v>
      </c>
      <c r="M155" s="6" t="s">
        <v>339</v>
      </c>
      <c r="N155" s="9">
        <v>44341</v>
      </c>
      <c r="O155" s="6">
        <v>1990</v>
      </c>
      <c r="P155" s="6">
        <v>440</v>
      </c>
      <c r="R155" s="6">
        <v>10</v>
      </c>
      <c r="T155" s="6" t="s">
        <v>43</v>
      </c>
      <c r="U155" s="6" t="s">
        <v>232</v>
      </c>
      <c r="V155" s="6" t="s">
        <v>1090</v>
      </c>
      <c r="W155" s="6" t="s">
        <v>54</v>
      </c>
      <c r="Y155" s="6" t="s">
        <v>1091</v>
      </c>
      <c r="AC155" s="6">
        <v>129.94999999999999</v>
      </c>
      <c r="AF155" s="6" t="s">
        <v>42</v>
      </c>
      <c r="AG155" s="7"/>
      <c r="AH155" s="7"/>
      <c r="AI155" s="6" t="str">
        <f>HYPERLINK("https://doi.org/10.1515/9780824841706")</f>
        <v>https://doi.org/10.1515/9780824841706</v>
      </c>
      <c r="AK155" s="6" t="s">
        <v>48</v>
      </c>
    </row>
    <row r="156" spans="1:37" s="6" customFormat="1" x14ac:dyDescent="0.3">
      <c r="A156" s="6">
        <v>534855</v>
      </c>
      <c r="B156" s="7">
        <v>9780231545648</v>
      </c>
      <c r="C156" s="7"/>
      <c r="D156" s="7"/>
      <c r="F156" s="6" t="s">
        <v>1092</v>
      </c>
      <c r="G156" s="6" t="s">
        <v>1093</v>
      </c>
      <c r="H156" s="6" t="s">
        <v>1094</v>
      </c>
      <c r="J156" s="6">
        <v>1</v>
      </c>
      <c r="K156" s="6" t="s">
        <v>1095</v>
      </c>
      <c r="M156" s="6" t="s">
        <v>177</v>
      </c>
      <c r="N156" s="9">
        <v>43367</v>
      </c>
      <c r="O156" s="6">
        <v>2017</v>
      </c>
      <c r="R156" s="6">
        <v>283.5</v>
      </c>
      <c r="T156" s="6" t="s">
        <v>43</v>
      </c>
      <c r="U156" s="6" t="s">
        <v>97</v>
      </c>
      <c r="V156" s="6" t="s">
        <v>845</v>
      </c>
      <c r="W156" s="6" t="s">
        <v>1096</v>
      </c>
      <c r="Y156" s="6" t="s">
        <v>1097</v>
      </c>
      <c r="Z156" s="6" t="s">
        <v>1098</v>
      </c>
      <c r="AA156" s="6" t="s">
        <v>1099</v>
      </c>
      <c r="AB156" s="6" t="s">
        <v>1100</v>
      </c>
      <c r="AC156" s="6">
        <v>22.95</v>
      </c>
      <c r="AF156" s="6" t="s">
        <v>42</v>
      </c>
      <c r="AG156" s="7"/>
      <c r="AH156" s="7"/>
      <c r="AI156" s="6" t="str">
        <f>HYPERLINK("https://doi.org/10.7312/zhan17862")</f>
        <v>https://doi.org/10.7312/zhan17862</v>
      </c>
      <c r="AK156" s="6" t="s">
        <v>48</v>
      </c>
    </row>
    <row r="157" spans="1:37" s="6" customFormat="1" x14ac:dyDescent="0.3">
      <c r="A157" s="6">
        <v>578255</v>
      </c>
      <c r="B157" s="7">
        <v>9780814708491</v>
      </c>
      <c r="C157" s="7"/>
      <c r="D157" s="7"/>
      <c r="F157" s="6" t="s">
        <v>1101</v>
      </c>
      <c r="I157" s="6" t="s">
        <v>1102</v>
      </c>
      <c r="J157" s="6">
        <v>2</v>
      </c>
      <c r="K157" s="6" t="s">
        <v>114</v>
      </c>
      <c r="L157" s="8" t="s">
        <v>107</v>
      </c>
      <c r="M157" s="6" t="s">
        <v>116</v>
      </c>
      <c r="N157" s="9">
        <v>41992</v>
      </c>
      <c r="O157" s="6">
        <v>2014</v>
      </c>
      <c r="R157" s="6">
        <v>10</v>
      </c>
      <c r="T157" s="6" t="s">
        <v>43</v>
      </c>
      <c r="U157" s="6" t="s">
        <v>79</v>
      </c>
      <c r="V157" s="6" t="s">
        <v>80</v>
      </c>
      <c r="W157" s="6" t="s">
        <v>1103</v>
      </c>
      <c r="Y157" s="6" t="s">
        <v>1104</v>
      </c>
      <c r="AA157" s="6" t="s">
        <v>1105</v>
      </c>
      <c r="AB157" s="6" t="s">
        <v>1106</v>
      </c>
      <c r="AC157" s="6">
        <v>175</v>
      </c>
      <c r="AF157" s="6" t="s">
        <v>42</v>
      </c>
      <c r="AG157" s="7"/>
      <c r="AH157" s="7"/>
      <c r="AI157" s="6" t="str">
        <f>HYPERLINK("https://www.degruyter.com/isbn/9780814708491")</f>
        <v>https://www.degruyter.com/isbn/9780814708491</v>
      </c>
      <c r="AK157" s="6" t="s">
        <v>48</v>
      </c>
    </row>
    <row r="158" spans="1:37" s="6" customFormat="1" x14ac:dyDescent="0.3">
      <c r="A158" s="6">
        <v>588882</v>
      </c>
      <c r="B158" s="7">
        <v>9781978805101</v>
      </c>
      <c r="C158" s="7"/>
      <c r="D158" s="7"/>
      <c r="F158" s="6" t="s">
        <v>1107</v>
      </c>
      <c r="G158" s="6" t="s">
        <v>1108</v>
      </c>
      <c r="H158" s="6" t="s">
        <v>1109</v>
      </c>
      <c r="J158" s="6">
        <v>1</v>
      </c>
      <c r="M158" s="6" t="s">
        <v>324</v>
      </c>
      <c r="N158" s="9">
        <v>43847</v>
      </c>
      <c r="O158" s="6">
        <v>2020</v>
      </c>
      <c r="P158" s="6">
        <v>222</v>
      </c>
      <c r="R158" s="6">
        <v>10</v>
      </c>
      <c r="T158" s="6" t="s">
        <v>43</v>
      </c>
      <c r="U158" s="6" t="s">
        <v>44</v>
      </c>
      <c r="V158" s="6" t="s">
        <v>44</v>
      </c>
      <c r="W158" s="6" t="s">
        <v>1110</v>
      </c>
      <c r="Y158" s="6" t="s">
        <v>1111</v>
      </c>
      <c r="Z158" s="6" t="s">
        <v>1112</v>
      </c>
      <c r="AA158" s="6" t="s">
        <v>1113</v>
      </c>
      <c r="AB158" s="6" t="s">
        <v>1114</v>
      </c>
      <c r="AC158" s="6">
        <v>266.95</v>
      </c>
      <c r="AF158" s="6" t="s">
        <v>42</v>
      </c>
      <c r="AG158" s="7"/>
      <c r="AH158" s="7"/>
      <c r="AK158" s="6" t="s">
        <v>48</v>
      </c>
    </row>
    <row r="159" spans="1:37" s="6" customFormat="1" x14ac:dyDescent="0.3">
      <c r="A159" s="6">
        <v>509133</v>
      </c>
      <c r="B159" s="7">
        <v>9780812200621</v>
      </c>
      <c r="C159" s="7"/>
      <c r="D159" s="7"/>
      <c r="F159" s="6" t="s">
        <v>1115</v>
      </c>
      <c r="G159" s="6" t="s">
        <v>1116</v>
      </c>
      <c r="H159" s="6" t="s">
        <v>1117</v>
      </c>
      <c r="J159" s="6">
        <v>1</v>
      </c>
      <c r="K159" s="6" t="s">
        <v>295</v>
      </c>
      <c r="M159" s="6" t="s">
        <v>288</v>
      </c>
      <c r="N159" s="9">
        <v>40393</v>
      </c>
      <c r="O159" s="6">
        <v>1999</v>
      </c>
      <c r="P159" s="6">
        <v>328</v>
      </c>
      <c r="R159" s="6">
        <v>10</v>
      </c>
      <c r="T159" s="6" t="s">
        <v>43</v>
      </c>
      <c r="U159" s="6" t="s">
        <v>63</v>
      </c>
      <c r="V159" s="6" t="s">
        <v>215</v>
      </c>
      <c r="W159" s="6" t="s">
        <v>953</v>
      </c>
      <c r="Y159" s="6" t="s">
        <v>1118</v>
      </c>
      <c r="AA159" s="6" t="s">
        <v>1119</v>
      </c>
      <c r="AB159" s="6" t="s">
        <v>1120</v>
      </c>
      <c r="AC159" s="6">
        <v>44.95</v>
      </c>
      <c r="AF159" s="6" t="s">
        <v>42</v>
      </c>
      <c r="AG159" s="7"/>
      <c r="AH159" s="7"/>
      <c r="AI159" s="6" t="str">
        <f>HYPERLINK("https://doi.org/10.9783/9780812200621")</f>
        <v>https://doi.org/10.9783/9780812200621</v>
      </c>
      <c r="AK159" s="6" t="s">
        <v>48</v>
      </c>
    </row>
    <row r="160" spans="1:37" s="6" customFormat="1" x14ac:dyDescent="0.3">
      <c r="A160" s="6">
        <v>530477</v>
      </c>
      <c r="B160" s="7">
        <v>9783110555158</v>
      </c>
      <c r="C160" s="7">
        <v>9783110553789</v>
      </c>
      <c r="D160" s="7"/>
      <c r="F160" s="6" t="s">
        <v>1121</v>
      </c>
      <c r="I160" s="6" t="s">
        <v>1122</v>
      </c>
      <c r="J160" s="6">
        <v>1</v>
      </c>
      <c r="K160" s="6" t="s">
        <v>206</v>
      </c>
      <c r="L160" s="8" t="s">
        <v>1123</v>
      </c>
      <c r="M160" s="6" t="s">
        <v>41</v>
      </c>
      <c r="N160" s="9">
        <v>42954</v>
      </c>
      <c r="O160" s="6">
        <v>2017</v>
      </c>
      <c r="P160" s="6">
        <v>628</v>
      </c>
      <c r="Q160" s="6">
        <v>2</v>
      </c>
      <c r="S160" s="6">
        <v>2320</v>
      </c>
      <c r="T160" s="6" t="s">
        <v>43</v>
      </c>
      <c r="U160" s="6" t="s">
        <v>72</v>
      </c>
      <c r="V160" s="6" t="s">
        <v>72</v>
      </c>
      <c r="W160" s="6" t="s">
        <v>54</v>
      </c>
      <c r="Y160" s="6" t="s">
        <v>1124</v>
      </c>
      <c r="AB160" s="6" t="s">
        <v>1125</v>
      </c>
      <c r="AC160" s="6">
        <v>129</v>
      </c>
      <c r="AD160" s="6">
        <v>134.94999999999999</v>
      </c>
      <c r="AF160" s="6" t="s">
        <v>42</v>
      </c>
      <c r="AG160" s="6" t="s">
        <v>42</v>
      </c>
      <c r="AH160" s="7"/>
      <c r="AI160" s="6" t="str">
        <f>HYPERLINK("https://doi.org/10.1515/9783110555158")</f>
        <v>https://doi.org/10.1515/9783110555158</v>
      </c>
      <c r="AK160" s="6" t="s">
        <v>48</v>
      </c>
    </row>
    <row r="161" spans="1:37" s="6" customFormat="1" x14ac:dyDescent="0.3">
      <c r="A161" s="6">
        <v>514472</v>
      </c>
      <c r="B161" s="7">
        <v>9783110445947</v>
      </c>
      <c r="C161" s="7">
        <v>9783110445237</v>
      </c>
      <c r="D161" s="7">
        <v>9783110577709</v>
      </c>
      <c r="F161" s="6" t="s">
        <v>1126</v>
      </c>
      <c r="G161" s="6" t="s">
        <v>1127</v>
      </c>
      <c r="H161" s="6" t="s">
        <v>1128</v>
      </c>
      <c r="J161" s="6">
        <v>1</v>
      </c>
      <c r="K161" s="6" t="s">
        <v>206</v>
      </c>
      <c r="L161" s="8" t="s">
        <v>1129</v>
      </c>
      <c r="M161" s="6" t="s">
        <v>41</v>
      </c>
      <c r="N161" s="9">
        <v>42422</v>
      </c>
      <c r="O161" s="6">
        <v>2016</v>
      </c>
      <c r="P161" s="6">
        <v>219</v>
      </c>
      <c r="Q161" s="6">
        <v>56</v>
      </c>
      <c r="S161" s="6">
        <v>2320</v>
      </c>
      <c r="T161" s="6" t="s">
        <v>43</v>
      </c>
      <c r="U161" s="6" t="s">
        <v>72</v>
      </c>
      <c r="V161" s="6" t="s">
        <v>72</v>
      </c>
      <c r="W161" s="6" t="s">
        <v>1130</v>
      </c>
      <c r="Y161" s="6" t="s">
        <v>1131</v>
      </c>
      <c r="AB161" s="6" t="s">
        <v>1132</v>
      </c>
      <c r="AC161" s="6">
        <v>129</v>
      </c>
      <c r="AD161" s="6">
        <v>84.95</v>
      </c>
      <c r="AE161" s="6">
        <v>20.95</v>
      </c>
      <c r="AF161" s="6" t="s">
        <v>42</v>
      </c>
      <c r="AG161" s="6" t="s">
        <v>42</v>
      </c>
      <c r="AH161" s="6" t="s">
        <v>42</v>
      </c>
      <c r="AI161" s="6" t="str">
        <f>HYPERLINK("https://doi.org/10.1515/9783110445947")</f>
        <v>https://doi.org/10.1515/9783110445947</v>
      </c>
      <c r="AK161" s="6" t="s">
        <v>48</v>
      </c>
    </row>
    <row r="162" spans="1:37" s="6" customFormat="1" x14ac:dyDescent="0.3">
      <c r="A162" s="6">
        <v>575461</v>
      </c>
      <c r="B162" s="7">
        <v>9780226659169</v>
      </c>
      <c r="C162" s="7"/>
      <c r="D162" s="7"/>
      <c r="F162" s="6" t="s">
        <v>1133</v>
      </c>
      <c r="G162" s="6" t="s">
        <v>1134</v>
      </c>
      <c r="H162" s="6" t="s">
        <v>1135</v>
      </c>
      <c r="J162" s="6">
        <v>1</v>
      </c>
      <c r="M162" s="6" t="s">
        <v>589</v>
      </c>
      <c r="N162" s="9">
        <v>43853</v>
      </c>
      <c r="O162" s="6">
        <v>2020</v>
      </c>
      <c r="P162" s="6">
        <v>288</v>
      </c>
      <c r="R162" s="6">
        <v>10</v>
      </c>
      <c r="T162" s="6" t="s">
        <v>43</v>
      </c>
      <c r="U162" s="6" t="s">
        <v>44</v>
      </c>
      <c r="V162" s="6" t="s">
        <v>44</v>
      </c>
      <c r="W162" s="6" t="s">
        <v>1136</v>
      </c>
      <c r="Y162" s="6" t="s">
        <v>1137</v>
      </c>
      <c r="Z162" s="6" t="s">
        <v>1138</v>
      </c>
      <c r="AA162" s="6" t="s">
        <v>1139</v>
      </c>
      <c r="AB162" s="6" t="s">
        <v>1140</v>
      </c>
      <c r="AC162" s="6">
        <v>173.95</v>
      </c>
      <c r="AF162" s="6" t="s">
        <v>42</v>
      </c>
      <c r="AG162" s="7"/>
      <c r="AH162" s="7"/>
      <c r="AI162" s="6" t="str">
        <f>HYPERLINK("https://www.degruyter.com/isbn/9780226659169")</f>
        <v>https://www.degruyter.com/isbn/9780226659169</v>
      </c>
      <c r="AK162" s="6" t="s">
        <v>48</v>
      </c>
    </row>
    <row r="163" spans="1:37" s="6" customFormat="1" x14ac:dyDescent="0.3">
      <c r="A163" s="6">
        <v>507825</v>
      </c>
      <c r="B163" s="7">
        <v>9781400850754</v>
      </c>
      <c r="C163" s="7"/>
      <c r="D163" s="7"/>
      <c r="F163" s="6" t="s">
        <v>1141</v>
      </c>
      <c r="G163" s="6" t="s">
        <v>1142</v>
      </c>
      <c r="H163" s="6" t="s">
        <v>1143</v>
      </c>
      <c r="J163" s="6">
        <v>1</v>
      </c>
      <c r="M163" s="6" t="s">
        <v>62</v>
      </c>
      <c r="N163" s="9">
        <v>41611</v>
      </c>
      <c r="O163" s="6">
        <v>2005</v>
      </c>
      <c r="P163" s="6">
        <v>320</v>
      </c>
      <c r="R163" s="6">
        <v>10</v>
      </c>
      <c r="T163" s="6" t="s">
        <v>43</v>
      </c>
      <c r="U163" s="6" t="s">
        <v>192</v>
      </c>
      <c r="V163" s="6" t="s">
        <v>192</v>
      </c>
      <c r="W163" s="6" t="s">
        <v>1144</v>
      </c>
      <c r="Y163" s="6" t="s">
        <v>1145</v>
      </c>
      <c r="AA163" s="6" t="s">
        <v>1146</v>
      </c>
      <c r="AB163" s="6" t="s">
        <v>1147</v>
      </c>
      <c r="AC163" s="6">
        <v>170</v>
      </c>
      <c r="AF163" s="6" t="s">
        <v>42</v>
      </c>
      <c r="AG163" s="7"/>
      <c r="AH163" s="7"/>
      <c r="AI163" s="6" t="str">
        <f>HYPERLINK("https://doi.org/10.1515/9781400850754")</f>
        <v>https://doi.org/10.1515/9781400850754</v>
      </c>
      <c r="AK163" s="6" t="s">
        <v>48</v>
      </c>
    </row>
    <row r="164" spans="1:37" s="6" customFormat="1" x14ac:dyDescent="0.3">
      <c r="A164" s="6">
        <v>518065</v>
      </c>
      <c r="B164" s="7">
        <v>9783110472752</v>
      </c>
      <c r="C164" s="7">
        <v>9783110464320</v>
      </c>
      <c r="D164" s="7"/>
      <c r="F164" s="6" t="s">
        <v>1148</v>
      </c>
      <c r="G164" s="6" t="s">
        <v>1149</v>
      </c>
      <c r="I164" s="6" t="s">
        <v>1150</v>
      </c>
      <c r="J164" s="6">
        <v>1</v>
      </c>
      <c r="K164" s="6" t="s">
        <v>206</v>
      </c>
      <c r="L164" s="8" t="s">
        <v>1151</v>
      </c>
      <c r="M164" s="6" t="s">
        <v>41</v>
      </c>
      <c r="N164" s="9">
        <v>42485</v>
      </c>
      <c r="O164" s="6">
        <v>2016</v>
      </c>
      <c r="P164" s="6">
        <v>267</v>
      </c>
      <c r="Q164" s="6">
        <v>6</v>
      </c>
      <c r="S164" s="6">
        <v>2320</v>
      </c>
      <c r="T164" s="6" t="s">
        <v>43</v>
      </c>
      <c r="U164" s="6" t="s">
        <v>72</v>
      </c>
      <c r="V164" s="6" t="s">
        <v>72</v>
      </c>
      <c r="W164" s="6" t="s">
        <v>54</v>
      </c>
      <c r="Y164" s="6" t="s">
        <v>1152</v>
      </c>
      <c r="AA164" s="6" t="s">
        <v>1153</v>
      </c>
      <c r="AB164" s="6" t="s">
        <v>1154</v>
      </c>
      <c r="AC164" s="6">
        <v>129</v>
      </c>
      <c r="AD164" s="6">
        <v>119.95</v>
      </c>
      <c r="AF164" s="6" t="s">
        <v>42</v>
      </c>
      <c r="AG164" s="6" t="s">
        <v>42</v>
      </c>
      <c r="AH164" s="7"/>
      <c r="AI164" s="6" t="str">
        <f>HYPERLINK("https://doi.org/10.1515/9783110472752")</f>
        <v>https://doi.org/10.1515/9783110472752</v>
      </c>
      <c r="AK164" s="6" t="s">
        <v>48</v>
      </c>
    </row>
    <row r="165" spans="1:37" s="6" customFormat="1" x14ac:dyDescent="0.3">
      <c r="A165" s="6">
        <v>125338</v>
      </c>
      <c r="B165" s="7">
        <v>9780674065079</v>
      </c>
      <c r="C165" s="7"/>
      <c r="D165" s="7"/>
      <c r="F165" s="6" t="s">
        <v>1155</v>
      </c>
      <c r="G165" s="6" t="s">
        <v>1156</v>
      </c>
      <c r="H165" s="6" t="s">
        <v>1157</v>
      </c>
      <c r="J165" s="6">
        <v>1</v>
      </c>
      <c r="M165" s="6" t="s">
        <v>78</v>
      </c>
      <c r="N165" s="9">
        <v>40971</v>
      </c>
      <c r="O165" s="6">
        <v>2012</v>
      </c>
      <c r="P165" s="6">
        <v>560</v>
      </c>
      <c r="R165" s="6">
        <v>10</v>
      </c>
      <c r="T165" s="6" t="s">
        <v>43</v>
      </c>
      <c r="U165" s="6" t="s">
        <v>97</v>
      </c>
      <c r="V165" s="6" t="s">
        <v>98</v>
      </c>
      <c r="W165" s="6" t="s">
        <v>1158</v>
      </c>
      <c r="Y165" s="6" t="s">
        <v>1159</v>
      </c>
      <c r="Z165" s="6" t="s">
        <v>1160</v>
      </c>
      <c r="AA165" s="6" t="s">
        <v>1161</v>
      </c>
      <c r="AB165" s="6" t="s">
        <v>1162</v>
      </c>
      <c r="AC165" s="6">
        <v>43</v>
      </c>
      <c r="AF165" s="6" t="s">
        <v>42</v>
      </c>
      <c r="AG165" s="7"/>
      <c r="AH165" s="7"/>
      <c r="AI165" s="6" t="str">
        <f>HYPERLINK("https://doi.org/10.4159/harvard.9780674065079")</f>
        <v>https://doi.org/10.4159/harvard.9780674065079</v>
      </c>
      <c r="AK165" s="6" t="s">
        <v>48</v>
      </c>
    </row>
    <row r="166" spans="1:37" s="6" customFormat="1" x14ac:dyDescent="0.3">
      <c r="A166" s="6">
        <v>35669</v>
      </c>
      <c r="B166" s="7">
        <v>9783110222432</v>
      </c>
      <c r="C166" s="7">
        <v>9783110222425</v>
      </c>
      <c r="D166" s="7"/>
      <c r="F166" s="6" t="s">
        <v>1163</v>
      </c>
      <c r="I166" s="6" t="s">
        <v>1164</v>
      </c>
      <c r="J166" s="6">
        <v>1</v>
      </c>
      <c r="K166" s="6" t="s">
        <v>206</v>
      </c>
      <c r="L166" s="8" t="s">
        <v>641</v>
      </c>
      <c r="M166" s="6" t="s">
        <v>41</v>
      </c>
      <c r="N166" s="9">
        <v>40060</v>
      </c>
      <c r="O166" s="6">
        <v>2009</v>
      </c>
      <c r="P166" s="6">
        <v>309</v>
      </c>
      <c r="Q166" s="6">
        <v>9</v>
      </c>
      <c r="R166" s="6">
        <v>10</v>
      </c>
      <c r="S166" s="6">
        <v>2320</v>
      </c>
      <c r="T166" s="6" t="s">
        <v>43</v>
      </c>
      <c r="U166" s="6" t="s">
        <v>72</v>
      </c>
      <c r="V166" s="6" t="s">
        <v>72</v>
      </c>
      <c r="W166" s="6" t="s">
        <v>54</v>
      </c>
      <c r="Y166" s="6" t="s">
        <v>1165</v>
      </c>
      <c r="AA166" s="6" t="s">
        <v>1166</v>
      </c>
      <c r="AB166" s="6" t="s">
        <v>1167</v>
      </c>
      <c r="AC166" s="6">
        <v>129</v>
      </c>
      <c r="AD166" s="6">
        <v>179.95</v>
      </c>
      <c r="AF166" s="6" t="s">
        <v>42</v>
      </c>
      <c r="AG166" s="6" t="s">
        <v>42</v>
      </c>
      <c r="AH166" s="7"/>
      <c r="AI166" s="6" t="str">
        <f>HYPERLINK("https://doi.org/10.1515/9783110222432")</f>
        <v>https://doi.org/10.1515/9783110222432</v>
      </c>
      <c r="AK166" s="6" t="s">
        <v>48</v>
      </c>
    </row>
    <row r="167" spans="1:37" s="6" customFormat="1" x14ac:dyDescent="0.3">
      <c r="A167" s="6">
        <v>540816</v>
      </c>
      <c r="B167" s="7">
        <v>9780674981898</v>
      </c>
      <c r="C167" s="7"/>
      <c r="D167" s="7"/>
      <c r="F167" s="6" t="s">
        <v>1168</v>
      </c>
      <c r="G167" s="6" t="s">
        <v>1169</v>
      </c>
      <c r="H167" s="6" t="s">
        <v>1170</v>
      </c>
      <c r="I167" s="6" t="s">
        <v>1171</v>
      </c>
      <c r="J167" s="6">
        <v>1</v>
      </c>
      <c r="M167" s="6" t="s">
        <v>78</v>
      </c>
      <c r="N167" s="9">
        <v>43024</v>
      </c>
      <c r="O167" s="6">
        <v>2017</v>
      </c>
      <c r="P167" s="6">
        <v>940</v>
      </c>
      <c r="R167" s="6">
        <v>10</v>
      </c>
      <c r="T167" s="6" t="s">
        <v>43</v>
      </c>
      <c r="U167" s="6" t="s">
        <v>79</v>
      </c>
      <c r="V167" s="6" t="s">
        <v>80</v>
      </c>
      <c r="W167" s="6" t="s">
        <v>1172</v>
      </c>
      <c r="Y167" s="6" t="s">
        <v>1173</v>
      </c>
      <c r="Z167" s="6" t="s">
        <v>1174</v>
      </c>
      <c r="AA167" s="6" t="s">
        <v>1175</v>
      </c>
      <c r="AC167" s="6">
        <v>82</v>
      </c>
      <c r="AF167" s="6" t="s">
        <v>42</v>
      </c>
      <c r="AG167" s="7"/>
      <c r="AH167" s="7"/>
      <c r="AI167" s="6" t="str">
        <f>HYPERLINK("https://doi.org/10.4159/9780674981898?locatt=mode:legacy")</f>
        <v>https://doi.org/10.4159/9780674981898?locatt=mode:legacy</v>
      </c>
      <c r="AK167" s="6" t="s">
        <v>48</v>
      </c>
    </row>
    <row r="168" spans="1:37" s="6" customFormat="1" x14ac:dyDescent="0.3">
      <c r="A168" s="6">
        <v>543168</v>
      </c>
      <c r="B168" s="7">
        <v>9783110645958</v>
      </c>
      <c r="C168" s="7">
        <v>9783110626582</v>
      </c>
      <c r="D168" s="7"/>
      <c r="F168" s="6" t="s">
        <v>1176</v>
      </c>
      <c r="I168" s="6" t="s">
        <v>1177</v>
      </c>
      <c r="J168" s="6">
        <v>1</v>
      </c>
      <c r="K168" s="6" t="s">
        <v>200</v>
      </c>
      <c r="M168" s="6" t="s">
        <v>41</v>
      </c>
      <c r="N168" s="9">
        <v>44445</v>
      </c>
      <c r="O168" s="6">
        <v>2021</v>
      </c>
      <c r="P168" s="6">
        <v>581</v>
      </c>
      <c r="Q168" s="6">
        <v>1</v>
      </c>
      <c r="S168" s="6">
        <v>2320</v>
      </c>
      <c r="T168" s="6" t="s">
        <v>43</v>
      </c>
      <c r="U168" s="6" t="s">
        <v>44</v>
      </c>
      <c r="V168" s="6" t="s">
        <v>44</v>
      </c>
      <c r="W168" s="6" t="s">
        <v>1178</v>
      </c>
      <c r="Y168" s="6" t="s">
        <v>1179</v>
      </c>
      <c r="AB168" s="6" t="s">
        <v>1180</v>
      </c>
      <c r="AC168" s="6">
        <v>0</v>
      </c>
      <c r="AD168" s="6">
        <v>149.94999999999999</v>
      </c>
      <c r="AF168" s="6" t="s">
        <v>42</v>
      </c>
      <c r="AG168" s="6" t="s">
        <v>42</v>
      </c>
      <c r="AH168" s="7"/>
      <c r="AI168" s="6" t="str">
        <f>HYPERLINK("https://doi.org/10.1515/9783110645958")</f>
        <v>https://doi.org/10.1515/9783110645958</v>
      </c>
      <c r="AK168" s="6" t="s">
        <v>48</v>
      </c>
    </row>
    <row r="169" spans="1:37" s="6" customFormat="1" x14ac:dyDescent="0.3">
      <c r="A169" s="6">
        <v>584475</v>
      </c>
      <c r="B169" s="7">
        <v>9780823255771</v>
      </c>
      <c r="C169" s="7"/>
      <c r="D169" s="7"/>
      <c r="F169" s="6" t="s">
        <v>1181</v>
      </c>
      <c r="G169" s="6" t="s">
        <v>1182</v>
      </c>
      <c r="H169" s="6" t="s">
        <v>1183</v>
      </c>
      <c r="J169" s="6">
        <v>1</v>
      </c>
      <c r="M169" s="6" t="s">
        <v>1184</v>
      </c>
      <c r="N169" s="9">
        <v>41609</v>
      </c>
      <c r="O169" s="6">
        <v>2013</v>
      </c>
      <c r="P169" s="6">
        <v>306</v>
      </c>
      <c r="R169" s="6">
        <v>10</v>
      </c>
      <c r="T169" s="6" t="s">
        <v>43</v>
      </c>
      <c r="U169" s="6" t="s">
        <v>124</v>
      </c>
      <c r="V169" s="6" t="s">
        <v>756</v>
      </c>
      <c r="W169" s="6" t="s">
        <v>1185</v>
      </c>
      <c r="Y169" s="6" t="s">
        <v>1186</v>
      </c>
      <c r="AA169" s="6" t="s">
        <v>1187</v>
      </c>
      <c r="AB169" s="6" t="s">
        <v>1188</v>
      </c>
      <c r="AC169" s="6">
        <v>104.95</v>
      </c>
      <c r="AF169" s="6" t="s">
        <v>42</v>
      </c>
      <c r="AG169" s="7"/>
      <c r="AH169" s="7"/>
      <c r="AI169" s="6" t="str">
        <f>HYPERLINK("https://www.degruyter.com/isbn/9780823255771")</f>
        <v>https://www.degruyter.com/isbn/9780823255771</v>
      </c>
      <c r="AK169" s="6" t="s">
        <v>48</v>
      </c>
    </row>
    <row r="170" spans="1:37" s="6" customFormat="1" x14ac:dyDescent="0.3">
      <c r="A170" s="6">
        <v>588629</v>
      </c>
      <c r="B170" s="7">
        <v>9780812293630</v>
      </c>
      <c r="C170" s="7"/>
      <c r="D170" s="7"/>
      <c r="F170" s="6" t="s">
        <v>1189</v>
      </c>
      <c r="G170" s="6" t="s">
        <v>1190</v>
      </c>
      <c r="I170" s="6" t="s">
        <v>1191</v>
      </c>
      <c r="J170" s="6">
        <v>1</v>
      </c>
      <c r="M170" s="6" t="s">
        <v>288</v>
      </c>
      <c r="N170" s="9">
        <v>42440</v>
      </c>
      <c r="O170" s="6">
        <v>2003</v>
      </c>
      <c r="P170" s="6">
        <v>328</v>
      </c>
      <c r="R170" s="6">
        <v>10</v>
      </c>
      <c r="T170" s="6" t="s">
        <v>43</v>
      </c>
      <c r="U170" s="6" t="s">
        <v>97</v>
      </c>
      <c r="V170" s="6" t="s">
        <v>98</v>
      </c>
      <c r="W170" s="6" t="s">
        <v>1192</v>
      </c>
      <c r="Y170" s="6" t="s">
        <v>1193</v>
      </c>
      <c r="AA170" s="6" t="s">
        <v>1194</v>
      </c>
      <c r="AB170" s="6" t="s">
        <v>1195</v>
      </c>
      <c r="AC170" s="6">
        <v>44.95</v>
      </c>
      <c r="AF170" s="6" t="s">
        <v>42</v>
      </c>
      <c r="AG170" s="7"/>
      <c r="AH170" s="7"/>
      <c r="AI170" s="6" t="str">
        <f>HYPERLINK("https://doi.org/10.9783/9780812293630")</f>
        <v>https://doi.org/10.9783/9780812293630</v>
      </c>
      <c r="AK170" s="6" t="s">
        <v>48</v>
      </c>
    </row>
    <row r="171" spans="1:37" s="6" customFormat="1" x14ac:dyDescent="0.3">
      <c r="A171" s="6">
        <v>510939</v>
      </c>
      <c r="B171" s="7">
        <v>9783110427660</v>
      </c>
      <c r="C171" s="7"/>
      <c r="D171" s="7">
        <v>9783110426564</v>
      </c>
      <c r="F171" s="6" t="s">
        <v>1196</v>
      </c>
      <c r="G171" s="6" t="s">
        <v>1197</v>
      </c>
      <c r="I171" s="6" t="s">
        <v>1198</v>
      </c>
      <c r="J171" s="6">
        <v>2</v>
      </c>
      <c r="M171" s="6" t="s">
        <v>41</v>
      </c>
      <c r="N171" s="9">
        <v>42118</v>
      </c>
      <c r="O171" s="6">
        <v>2015</v>
      </c>
      <c r="P171" s="6">
        <v>416</v>
      </c>
      <c r="Q171" s="6">
        <v>51</v>
      </c>
      <c r="S171" s="6">
        <v>2320</v>
      </c>
      <c r="T171" s="6" t="s">
        <v>43</v>
      </c>
      <c r="U171" s="6" t="s">
        <v>72</v>
      </c>
      <c r="V171" s="6" t="s">
        <v>72</v>
      </c>
      <c r="W171" s="6" t="s">
        <v>1199</v>
      </c>
      <c r="Y171" s="6" t="s">
        <v>1200</v>
      </c>
      <c r="AA171" s="6" t="s">
        <v>1201</v>
      </c>
      <c r="AB171" s="6" t="s">
        <v>1202</v>
      </c>
      <c r="AC171" s="6">
        <v>129</v>
      </c>
      <c r="AE171" s="6">
        <v>24.95</v>
      </c>
      <c r="AF171" s="6" t="s">
        <v>42</v>
      </c>
      <c r="AG171" s="7"/>
      <c r="AH171" s="6" t="s">
        <v>42</v>
      </c>
      <c r="AI171" s="6" t="str">
        <f>HYPERLINK("https://doi.org/10.1515/9783110427660")</f>
        <v>https://doi.org/10.1515/9783110427660</v>
      </c>
      <c r="AK171" s="6" t="s">
        <v>48</v>
      </c>
    </row>
    <row r="172" spans="1:37" s="6" customFormat="1" x14ac:dyDescent="0.3">
      <c r="A172" s="6">
        <v>573062</v>
      </c>
      <c r="B172" s="7">
        <v>9781644690796</v>
      </c>
      <c r="C172" s="7"/>
      <c r="D172" s="7"/>
      <c r="F172" s="6" t="s">
        <v>1203</v>
      </c>
      <c r="H172" s="6" t="s">
        <v>1204</v>
      </c>
      <c r="J172" s="6">
        <v>1</v>
      </c>
      <c r="K172" s="6" t="s">
        <v>1205</v>
      </c>
      <c r="M172" s="6" t="s">
        <v>779</v>
      </c>
      <c r="N172" s="9">
        <v>43816</v>
      </c>
      <c r="O172" s="6">
        <v>2019</v>
      </c>
      <c r="P172" s="6">
        <v>194</v>
      </c>
      <c r="R172" s="6">
        <v>10</v>
      </c>
      <c r="T172" s="6" t="s">
        <v>43</v>
      </c>
      <c r="U172" s="6" t="s">
        <v>97</v>
      </c>
      <c r="V172" s="6" t="s">
        <v>98</v>
      </c>
      <c r="W172" s="6" t="s">
        <v>1206</v>
      </c>
      <c r="Y172" s="6" t="s">
        <v>1207</v>
      </c>
      <c r="Z172" s="6" t="s">
        <v>1208</v>
      </c>
      <c r="AA172" s="6" t="s">
        <v>1209</v>
      </c>
      <c r="AB172" s="6" t="s">
        <v>1210</v>
      </c>
      <c r="AC172" s="6">
        <v>130.94999999999999</v>
      </c>
      <c r="AF172" s="6" t="s">
        <v>42</v>
      </c>
      <c r="AG172" s="7"/>
      <c r="AH172" s="7"/>
      <c r="AI172" s="6" t="str">
        <f>HYPERLINK("https://doi.org/10.1515/9781644690796")</f>
        <v>https://doi.org/10.1515/9781644690796</v>
      </c>
      <c r="AK172" s="6" t="s">
        <v>48</v>
      </c>
    </row>
    <row r="173" spans="1:37" s="6" customFormat="1" x14ac:dyDescent="0.3">
      <c r="A173" s="6">
        <v>575353</v>
      </c>
      <c r="B173" s="7">
        <v>9780691201542</v>
      </c>
      <c r="C173" s="7"/>
      <c r="D173" s="7"/>
      <c r="F173" s="6" t="s">
        <v>1211</v>
      </c>
      <c r="G173" s="6" t="s">
        <v>1212</v>
      </c>
      <c r="H173" s="6" t="s">
        <v>1213</v>
      </c>
      <c r="J173" s="6">
        <v>1</v>
      </c>
      <c r="M173" s="6" t="s">
        <v>62</v>
      </c>
      <c r="N173" s="9">
        <v>43970</v>
      </c>
      <c r="O173" s="6">
        <v>2020</v>
      </c>
      <c r="R173" s="6">
        <v>10</v>
      </c>
      <c r="T173" s="6" t="s">
        <v>43</v>
      </c>
      <c r="U173" s="6" t="s">
        <v>44</v>
      </c>
      <c r="V173" s="6" t="s">
        <v>44</v>
      </c>
      <c r="W173" s="6" t="s">
        <v>1214</v>
      </c>
      <c r="Y173" s="6" t="s">
        <v>1215</v>
      </c>
      <c r="AA173" s="6" t="s">
        <v>1216</v>
      </c>
      <c r="AB173" s="6" t="s">
        <v>1217</v>
      </c>
      <c r="AC173" s="6">
        <v>120.95</v>
      </c>
      <c r="AF173" s="6" t="s">
        <v>42</v>
      </c>
      <c r="AG173" s="7"/>
      <c r="AH173" s="7"/>
      <c r="AI173" s="6" t="str">
        <f>HYPERLINK("https://doi.org/10.1515/9780691201542")</f>
        <v>https://doi.org/10.1515/9780691201542</v>
      </c>
      <c r="AK173" s="6" t="s">
        <v>48</v>
      </c>
    </row>
    <row r="174" spans="1:37" s="6" customFormat="1" x14ac:dyDescent="0.3">
      <c r="A174" s="6">
        <v>580448</v>
      </c>
      <c r="B174" s="7">
        <v>9781479869442</v>
      </c>
      <c r="C174" s="7"/>
      <c r="D174" s="7"/>
      <c r="F174" s="6" t="s">
        <v>1218</v>
      </c>
      <c r="H174" s="6" t="s">
        <v>1219</v>
      </c>
      <c r="I174" s="6" t="s">
        <v>1220</v>
      </c>
      <c r="J174" s="6">
        <v>1</v>
      </c>
      <c r="K174" s="6" t="s">
        <v>407</v>
      </c>
      <c r="L174" s="8" t="s">
        <v>1221</v>
      </c>
      <c r="M174" s="6" t="s">
        <v>116</v>
      </c>
      <c r="N174" s="9">
        <v>44145</v>
      </c>
      <c r="O174" s="6">
        <v>2020</v>
      </c>
      <c r="R174" s="6">
        <v>10</v>
      </c>
      <c r="T174" s="6" t="s">
        <v>43</v>
      </c>
      <c r="U174" s="6" t="s">
        <v>97</v>
      </c>
      <c r="V174" s="6" t="s">
        <v>98</v>
      </c>
      <c r="W174" s="6" t="s">
        <v>1222</v>
      </c>
      <c r="Y174" s="6" t="s">
        <v>1223</v>
      </c>
      <c r="AA174" s="6" t="s">
        <v>1224</v>
      </c>
      <c r="AB174" s="6" t="s">
        <v>1225</v>
      </c>
      <c r="AC174" s="6">
        <v>129.94999999999999</v>
      </c>
      <c r="AF174" s="6" t="s">
        <v>42</v>
      </c>
      <c r="AG174" s="7"/>
      <c r="AH174" s="7"/>
      <c r="AI174" s="6" t="str">
        <f>HYPERLINK("https://doi.org/10.18574/nyu/9781479869442.001.0001")</f>
        <v>https://doi.org/10.18574/nyu/9781479869442.001.0001</v>
      </c>
      <c r="AK174" s="6" t="s">
        <v>48</v>
      </c>
    </row>
    <row r="175" spans="1:37" s="6" customFormat="1" x14ac:dyDescent="0.3">
      <c r="A175" s="6">
        <v>620858</v>
      </c>
      <c r="B175" s="7">
        <v>9780691232263</v>
      </c>
      <c r="C175" s="7"/>
      <c r="D175" s="7"/>
      <c r="F175" s="6" t="s">
        <v>1226</v>
      </c>
      <c r="G175" s="6" t="s">
        <v>1227</v>
      </c>
      <c r="H175" s="6" t="s">
        <v>1228</v>
      </c>
      <c r="J175" s="6">
        <v>1</v>
      </c>
      <c r="M175" s="6" t="s">
        <v>62</v>
      </c>
      <c r="N175" s="9">
        <v>44614</v>
      </c>
      <c r="O175" s="6">
        <v>2022</v>
      </c>
      <c r="P175" s="6">
        <v>192</v>
      </c>
      <c r="R175" s="6">
        <v>10</v>
      </c>
      <c r="T175" s="6" t="s">
        <v>43</v>
      </c>
      <c r="U175" s="6" t="s">
        <v>44</v>
      </c>
      <c r="V175" s="6" t="s">
        <v>44</v>
      </c>
      <c r="W175" s="6" t="s">
        <v>1229</v>
      </c>
      <c r="Y175" s="6" t="s">
        <v>1230</v>
      </c>
      <c r="AA175" s="6" t="s">
        <v>1231</v>
      </c>
      <c r="AB175" s="6" t="s">
        <v>1232</v>
      </c>
      <c r="AC175" s="6">
        <v>78</v>
      </c>
      <c r="AF175" s="6" t="s">
        <v>42</v>
      </c>
      <c r="AG175" s="7"/>
      <c r="AH175" s="7"/>
      <c r="AI175" s="6" t="str">
        <f>HYPERLINK("https://doi.org/10.1515/9780691232263?locatt=mode:legacy")</f>
        <v>https://doi.org/10.1515/9780691232263?locatt=mode:legacy</v>
      </c>
      <c r="AK175" s="6" t="s">
        <v>48</v>
      </c>
    </row>
    <row r="176" spans="1:37" s="6" customFormat="1" x14ac:dyDescent="0.3">
      <c r="A176" s="6">
        <v>519324</v>
      </c>
      <c r="B176" s="7">
        <v>9781442674615</v>
      </c>
      <c r="C176" s="7"/>
      <c r="D176" s="7"/>
      <c r="F176" s="6" t="s">
        <v>1233</v>
      </c>
      <c r="G176" s="6" t="s">
        <v>1234</v>
      </c>
      <c r="I176" s="6" t="s">
        <v>1235</v>
      </c>
      <c r="J176" s="6">
        <v>1</v>
      </c>
      <c r="K176" s="6" t="s">
        <v>167</v>
      </c>
      <c r="M176" s="6" t="s">
        <v>168</v>
      </c>
      <c r="N176" s="9">
        <v>33739</v>
      </c>
      <c r="O176" s="6">
        <v>1992</v>
      </c>
      <c r="P176" s="6">
        <v>234</v>
      </c>
      <c r="R176" s="6">
        <v>10</v>
      </c>
      <c r="T176" s="6" t="s">
        <v>43</v>
      </c>
      <c r="U176" s="6" t="s">
        <v>44</v>
      </c>
      <c r="V176" s="6" t="s">
        <v>44</v>
      </c>
      <c r="W176" s="6" t="s">
        <v>54</v>
      </c>
      <c r="Y176" s="6" t="s">
        <v>1236</v>
      </c>
      <c r="AB176" s="6" t="s">
        <v>1237</v>
      </c>
      <c r="AC176" s="6">
        <v>208.95</v>
      </c>
      <c r="AF176" s="6" t="s">
        <v>42</v>
      </c>
      <c r="AG176" s="7"/>
      <c r="AH176" s="7"/>
      <c r="AI176" s="6" t="str">
        <f>HYPERLINK("https://doi.org/10.3138/9781442674615")</f>
        <v>https://doi.org/10.3138/9781442674615</v>
      </c>
      <c r="AK176" s="6" t="s">
        <v>48</v>
      </c>
    </row>
    <row r="177" spans="1:37" s="6" customFormat="1" x14ac:dyDescent="0.3">
      <c r="A177" s="6">
        <v>575079</v>
      </c>
      <c r="B177" s="7">
        <v>9780691195407</v>
      </c>
      <c r="C177" s="7"/>
      <c r="D177" s="7"/>
      <c r="F177" s="6" t="s">
        <v>1238</v>
      </c>
      <c r="H177" s="6" t="s">
        <v>1239</v>
      </c>
      <c r="J177" s="6">
        <v>1</v>
      </c>
      <c r="M177" s="6" t="s">
        <v>62</v>
      </c>
      <c r="N177" s="9">
        <v>43858</v>
      </c>
      <c r="O177" s="6">
        <v>2020</v>
      </c>
      <c r="P177" s="6">
        <v>608</v>
      </c>
      <c r="R177" s="6">
        <v>10</v>
      </c>
      <c r="T177" s="6" t="s">
        <v>43</v>
      </c>
      <c r="U177" s="6" t="s">
        <v>63</v>
      </c>
      <c r="V177" s="6" t="s">
        <v>215</v>
      </c>
      <c r="W177" s="6" t="s">
        <v>1240</v>
      </c>
      <c r="Y177" s="6" t="s">
        <v>1241</v>
      </c>
      <c r="AA177" s="6" t="s">
        <v>1242</v>
      </c>
      <c r="AB177" s="6" t="s">
        <v>1243</v>
      </c>
      <c r="AC177" s="6">
        <v>126</v>
      </c>
      <c r="AF177" s="6" t="s">
        <v>42</v>
      </c>
      <c r="AG177" s="7"/>
      <c r="AH177" s="7"/>
      <c r="AI177" s="6" t="str">
        <f>HYPERLINK("https://doi.org/10.1515/9780691195407")</f>
        <v>https://doi.org/10.1515/9780691195407</v>
      </c>
      <c r="AK177" s="6" t="s">
        <v>48</v>
      </c>
    </row>
    <row r="178" spans="1:37" s="6" customFormat="1" x14ac:dyDescent="0.3">
      <c r="A178" s="6">
        <v>575153</v>
      </c>
      <c r="B178" s="7">
        <v>9780231550888</v>
      </c>
      <c r="C178" s="7"/>
      <c r="D178" s="7"/>
      <c r="F178" s="6" t="s">
        <v>1244</v>
      </c>
      <c r="G178" s="6" t="s">
        <v>1245</v>
      </c>
      <c r="H178" s="6" t="s">
        <v>1246</v>
      </c>
      <c r="J178" s="6">
        <v>1</v>
      </c>
      <c r="K178" s="6" t="s">
        <v>1247</v>
      </c>
      <c r="M178" s="6" t="s">
        <v>177</v>
      </c>
      <c r="N178" s="9">
        <v>43885</v>
      </c>
      <c r="O178" s="6">
        <v>2019</v>
      </c>
      <c r="R178" s="6">
        <v>10</v>
      </c>
      <c r="T178" s="6" t="s">
        <v>43</v>
      </c>
      <c r="U178" s="6" t="s">
        <v>44</v>
      </c>
      <c r="V178" s="6" t="s">
        <v>44</v>
      </c>
      <c r="W178" s="6" t="s">
        <v>1248</v>
      </c>
      <c r="Y178" s="6" t="s">
        <v>1249</v>
      </c>
      <c r="Z178" s="6" t="s">
        <v>1250</v>
      </c>
      <c r="AA178" s="6" t="s">
        <v>1251</v>
      </c>
      <c r="AB178" s="6" t="s">
        <v>1252</v>
      </c>
      <c r="AC178" s="6">
        <v>21.95</v>
      </c>
      <c r="AF178" s="6" t="s">
        <v>42</v>
      </c>
      <c r="AG178" s="7"/>
      <c r="AH178" s="7"/>
      <c r="AI178" s="6" t="str">
        <f>HYPERLINK("https://doi.org/10.7312/chih19456")</f>
        <v>https://doi.org/10.7312/chih19456</v>
      </c>
      <c r="AK178" s="6" t="s">
        <v>48</v>
      </c>
    </row>
    <row r="179" spans="1:37" s="6" customFormat="1" x14ac:dyDescent="0.3">
      <c r="A179" s="6">
        <v>509394</v>
      </c>
      <c r="B179" s="7">
        <v>9780812203103</v>
      </c>
      <c r="C179" s="7"/>
      <c r="D179" s="7"/>
      <c r="F179" s="6" t="s">
        <v>1253</v>
      </c>
      <c r="H179" s="6" t="s">
        <v>1254</v>
      </c>
      <c r="J179" s="6">
        <v>1</v>
      </c>
      <c r="M179" s="6" t="s">
        <v>288</v>
      </c>
      <c r="N179" s="9">
        <v>41517</v>
      </c>
      <c r="O179" s="6">
        <v>2003</v>
      </c>
      <c r="P179" s="6">
        <v>240</v>
      </c>
      <c r="R179" s="6">
        <v>10</v>
      </c>
      <c r="T179" s="6" t="s">
        <v>43</v>
      </c>
      <c r="U179" s="6" t="s">
        <v>63</v>
      </c>
      <c r="V179" s="6" t="s">
        <v>215</v>
      </c>
      <c r="W179" s="6" t="s">
        <v>1255</v>
      </c>
      <c r="Y179" s="6" t="s">
        <v>1256</v>
      </c>
      <c r="Z179" s="6" t="s">
        <v>1257</v>
      </c>
      <c r="AA179" s="6" t="s">
        <v>1258</v>
      </c>
      <c r="AB179" s="6" t="s">
        <v>1259</v>
      </c>
      <c r="AC179" s="6">
        <v>37.950000000000003</v>
      </c>
      <c r="AF179" s="6" t="s">
        <v>42</v>
      </c>
      <c r="AG179" s="7"/>
      <c r="AH179" s="7"/>
      <c r="AI179" s="6" t="str">
        <f>HYPERLINK("https://doi.org/10.9783/9780812203103")</f>
        <v>https://doi.org/10.9783/9780812203103</v>
      </c>
      <c r="AK179" s="6" t="s">
        <v>48</v>
      </c>
    </row>
    <row r="180" spans="1:37" s="6" customFormat="1" x14ac:dyDescent="0.3">
      <c r="A180" s="6">
        <v>507174</v>
      </c>
      <c r="B180" s="7">
        <v>9781400839858</v>
      </c>
      <c r="C180" s="7"/>
      <c r="D180" s="7"/>
      <c r="F180" s="6" t="s">
        <v>1260</v>
      </c>
      <c r="G180" s="6" t="s">
        <v>1261</v>
      </c>
      <c r="H180" s="6" t="s">
        <v>1262</v>
      </c>
      <c r="J180" s="6">
        <v>1</v>
      </c>
      <c r="M180" s="6" t="s">
        <v>62</v>
      </c>
      <c r="N180" s="9">
        <v>40819</v>
      </c>
      <c r="O180" s="6">
        <v>2012</v>
      </c>
      <c r="P180" s="6">
        <v>328</v>
      </c>
      <c r="R180" s="6">
        <v>10</v>
      </c>
      <c r="T180" s="6" t="s">
        <v>43</v>
      </c>
      <c r="U180" s="6" t="s">
        <v>79</v>
      </c>
      <c r="V180" s="6" t="s">
        <v>80</v>
      </c>
      <c r="W180" s="6" t="s">
        <v>1263</v>
      </c>
      <c r="Y180" s="6" t="s">
        <v>1264</v>
      </c>
      <c r="AA180" s="6" t="s">
        <v>1265</v>
      </c>
      <c r="AB180" s="6" t="s">
        <v>1266</v>
      </c>
      <c r="AC180" s="6">
        <v>134</v>
      </c>
      <c r="AF180" s="6" t="s">
        <v>42</v>
      </c>
      <c r="AG180" s="7"/>
      <c r="AH180" s="7"/>
      <c r="AI180" s="6" t="str">
        <f>HYPERLINK("https://doi.org/10.1515/9781400839858")</f>
        <v>https://doi.org/10.1515/9781400839858</v>
      </c>
      <c r="AK180" s="6" t="s">
        <v>48</v>
      </c>
    </row>
    <row r="181" spans="1:37" s="6" customFormat="1" x14ac:dyDescent="0.3">
      <c r="A181" s="6">
        <v>566270</v>
      </c>
      <c r="B181" s="7">
        <v>9780812296563</v>
      </c>
      <c r="C181" s="7"/>
      <c r="D181" s="7"/>
      <c r="F181" s="6" t="s">
        <v>1267</v>
      </c>
      <c r="G181" s="6" t="s">
        <v>1268</v>
      </c>
      <c r="I181" s="6" t="s">
        <v>1269</v>
      </c>
      <c r="J181" s="6">
        <v>1</v>
      </c>
      <c r="M181" s="6" t="s">
        <v>288</v>
      </c>
      <c r="N181" s="9">
        <v>43721</v>
      </c>
      <c r="O181" s="6">
        <v>2020</v>
      </c>
      <c r="P181" s="6">
        <v>376</v>
      </c>
      <c r="R181" s="6">
        <v>10</v>
      </c>
      <c r="T181" s="6" t="s">
        <v>43</v>
      </c>
      <c r="U181" s="6" t="s">
        <v>44</v>
      </c>
      <c r="V181" s="6" t="s">
        <v>44</v>
      </c>
      <c r="W181" s="6" t="s">
        <v>1270</v>
      </c>
      <c r="Y181" s="6" t="s">
        <v>1271</v>
      </c>
      <c r="AA181" s="6" t="s">
        <v>1272</v>
      </c>
      <c r="AB181" s="6" t="s">
        <v>1273</v>
      </c>
      <c r="AC181" s="6">
        <v>109.95</v>
      </c>
      <c r="AF181" s="6" t="s">
        <v>42</v>
      </c>
      <c r="AG181" s="7"/>
      <c r="AH181" s="7"/>
      <c r="AI181" s="6" t="str">
        <f>HYPERLINK("https://doi.org/10.9783/9780812296563")</f>
        <v>https://doi.org/10.9783/9780812296563</v>
      </c>
      <c r="AK181" s="6" t="s">
        <v>48</v>
      </c>
    </row>
    <row r="182" spans="1:37" s="6" customFormat="1" x14ac:dyDescent="0.3">
      <c r="A182" s="6">
        <v>528071</v>
      </c>
      <c r="B182" s="7">
        <v>9781400884674</v>
      </c>
      <c r="C182" s="7"/>
      <c r="D182" s="7"/>
      <c r="F182" s="6" t="s">
        <v>1274</v>
      </c>
      <c r="I182" s="6" t="s">
        <v>1275</v>
      </c>
      <c r="J182" s="6">
        <v>1</v>
      </c>
      <c r="M182" s="6" t="s">
        <v>62</v>
      </c>
      <c r="N182" s="9">
        <v>42780</v>
      </c>
      <c r="O182" s="6">
        <v>2017</v>
      </c>
      <c r="P182" s="6">
        <v>584</v>
      </c>
      <c r="R182" s="6">
        <v>10</v>
      </c>
      <c r="T182" s="6" t="s">
        <v>43</v>
      </c>
      <c r="U182" s="6" t="s">
        <v>97</v>
      </c>
      <c r="V182" s="6" t="s">
        <v>98</v>
      </c>
      <c r="W182" s="6" t="s">
        <v>1276</v>
      </c>
      <c r="Y182" s="6" t="s">
        <v>1277</v>
      </c>
      <c r="AA182" s="6" t="s">
        <v>1278</v>
      </c>
      <c r="AB182" s="6" t="s">
        <v>1279</v>
      </c>
      <c r="AC182" s="6">
        <v>91</v>
      </c>
      <c r="AF182" s="6" t="s">
        <v>42</v>
      </c>
      <c r="AG182" s="7"/>
      <c r="AH182" s="7"/>
      <c r="AI182" s="6" t="str">
        <f>HYPERLINK("https://doi.org/10.1515/9781400884674")</f>
        <v>https://doi.org/10.1515/9781400884674</v>
      </c>
      <c r="AK182" s="6" t="s">
        <v>48</v>
      </c>
    </row>
    <row r="183" spans="1:37" s="6" customFormat="1" x14ac:dyDescent="0.3">
      <c r="A183" s="6">
        <v>554250</v>
      </c>
      <c r="B183" s="7">
        <v>9783110654615</v>
      </c>
      <c r="C183" s="7">
        <v>9783110652192</v>
      </c>
      <c r="D183" s="7"/>
      <c r="F183" s="6" t="s">
        <v>1280</v>
      </c>
      <c r="G183" s="6" t="s">
        <v>1281</v>
      </c>
      <c r="I183" s="6" t="s">
        <v>1282</v>
      </c>
      <c r="J183" s="6">
        <v>1</v>
      </c>
      <c r="K183" s="6" t="s">
        <v>1283</v>
      </c>
      <c r="L183" s="8" t="s">
        <v>1284</v>
      </c>
      <c r="M183" s="6" t="s">
        <v>41</v>
      </c>
      <c r="N183" s="9">
        <v>43633</v>
      </c>
      <c r="O183" s="6">
        <v>2019</v>
      </c>
      <c r="P183" s="6">
        <v>301</v>
      </c>
      <c r="T183" s="6" t="s">
        <v>43</v>
      </c>
      <c r="U183" s="6" t="s">
        <v>232</v>
      </c>
      <c r="V183" s="6" t="s">
        <v>1285</v>
      </c>
      <c r="W183" s="6" t="s">
        <v>1286</v>
      </c>
      <c r="Y183" s="6" t="s">
        <v>1287</v>
      </c>
      <c r="AB183" s="6" t="s">
        <v>1288</v>
      </c>
      <c r="AC183" s="6">
        <v>129</v>
      </c>
      <c r="AD183" s="6">
        <v>104.95</v>
      </c>
      <c r="AF183" s="6" t="s">
        <v>42</v>
      </c>
      <c r="AG183" s="6" t="s">
        <v>42</v>
      </c>
      <c r="AH183" s="7"/>
      <c r="AI183" s="6" t="str">
        <f>HYPERLINK("https://doi.org/10.1515/9783110654615")</f>
        <v>https://doi.org/10.1515/9783110654615</v>
      </c>
      <c r="AK183" s="6" t="s">
        <v>48</v>
      </c>
    </row>
    <row r="184" spans="1:37" s="6" customFormat="1" x14ac:dyDescent="0.3">
      <c r="A184" s="6">
        <v>506648</v>
      </c>
      <c r="B184" s="7">
        <v>9781400825752</v>
      </c>
      <c r="C184" s="7"/>
      <c r="D184" s="7"/>
      <c r="F184" s="6" t="s">
        <v>1289</v>
      </c>
      <c r="G184" s="6" t="s">
        <v>1290</v>
      </c>
      <c r="H184" s="6" t="s">
        <v>1291</v>
      </c>
      <c r="J184" s="6">
        <v>1</v>
      </c>
      <c r="M184" s="6" t="s">
        <v>62</v>
      </c>
      <c r="N184" s="9">
        <v>39853</v>
      </c>
      <c r="O184" s="6">
        <v>2004</v>
      </c>
      <c r="P184" s="6">
        <v>408</v>
      </c>
      <c r="R184" s="6">
        <v>10</v>
      </c>
      <c r="T184" s="6" t="s">
        <v>43</v>
      </c>
      <c r="U184" s="6" t="s">
        <v>79</v>
      </c>
      <c r="V184" s="6" t="s">
        <v>79</v>
      </c>
      <c r="W184" s="6" t="s">
        <v>479</v>
      </c>
      <c r="Y184" s="6" t="s">
        <v>1292</v>
      </c>
      <c r="AA184" s="6" t="s">
        <v>1293</v>
      </c>
      <c r="AB184" s="6" t="s">
        <v>1294</v>
      </c>
      <c r="AC184" s="6">
        <v>190</v>
      </c>
      <c r="AF184" s="6" t="s">
        <v>42</v>
      </c>
      <c r="AG184" s="7"/>
      <c r="AH184" s="7"/>
      <c r="AI184" s="6" t="str">
        <f>HYPERLINK("https://doi.org/10.1515/9781400825752")</f>
        <v>https://doi.org/10.1515/9781400825752</v>
      </c>
      <c r="AK184" s="6" t="s">
        <v>48</v>
      </c>
    </row>
    <row r="185" spans="1:37" s="6" customFormat="1" x14ac:dyDescent="0.3">
      <c r="A185" s="6">
        <v>540921</v>
      </c>
      <c r="B185" s="7">
        <v>9780812295214</v>
      </c>
      <c r="C185" s="7"/>
      <c r="D185" s="7"/>
      <c r="F185" s="6" t="s">
        <v>1295</v>
      </c>
      <c r="G185" s="6" t="s">
        <v>1296</v>
      </c>
      <c r="H185" s="6" t="s">
        <v>1297</v>
      </c>
      <c r="J185" s="6">
        <v>1</v>
      </c>
      <c r="K185" s="6" t="s">
        <v>295</v>
      </c>
      <c r="M185" s="6" t="s">
        <v>288</v>
      </c>
      <c r="N185" s="9">
        <v>43238</v>
      </c>
      <c r="O185" s="6">
        <v>2018</v>
      </c>
      <c r="P185" s="6">
        <v>240</v>
      </c>
      <c r="R185" s="6">
        <v>10</v>
      </c>
      <c r="T185" s="6" t="s">
        <v>43</v>
      </c>
      <c r="U185" s="6" t="s">
        <v>63</v>
      </c>
      <c r="V185" s="6" t="s">
        <v>215</v>
      </c>
      <c r="W185" s="6" t="s">
        <v>945</v>
      </c>
      <c r="Y185" s="6" t="s">
        <v>1298</v>
      </c>
      <c r="Z185" s="6" t="s">
        <v>1299</v>
      </c>
      <c r="AA185" s="6" t="s">
        <v>1300</v>
      </c>
      <c r="AB185" s="6" t="s">
        <v>1301</v>
      </c>
      <c r="AC185" s="6">
        <v>37.950000000000003</v>
      </c>
      <c r="AF185" s="6" t="s">
        <v>42</v>
      </c>
      <c r="AG185" s="7"/>
      <c r="AH185" s="7"/>
      <c r="AI185" s="6" t="str">
        <f>HYPERLINK("https://doi.org/10.9783/9780812295214")</f>
        <v>https://doi.org/10.9783/9780812295214</v>
      </c>
      <c r="AK185" s="6" t="s">
        <v>48</v>
      </c>
    </row>
    <row r="186" spans="1:37" s="6" customFormat="1" x14ac:dyDescent="0.3">
      <c r="A186" s="6">
        <v>321076</v>
      </c>
      <c r="B186" s="7">
        <v>9780674732728</v>
      </c>
      <c r="C186" s="7">
        <v>9780674732711</v>
      </c>
      <c r="D186" s="7"/>
      <c r="F186" s="6" t="s">
        <v>1302</v>
      </c>
      <c r="G186" s="6" t="s">
        <v>1303</v>
      </c>
      <c r="H186" s="6" t="s">
        <v>1304</v>
      </c>
      <c r="J186" s="6">
        <v>1</v>
      </c>
      <c r="M186" s="6" t="s">
        <v>78</v>
      </c>
      <c r="N186" s="9">
        <v>41548</v>
      </c>
      <c r="O186" s="6">
        <v>1974</v>
      </c>
      <c r="P186" s="6">
        <v>336</v>
      </c>
      <c r="R186" s="6">
        <v>283.5</v>
      </c>
      <c r="T186" s="6" t="s">
        <v>43</v>
      </c>
      <c r="U186" s="6" t="s">
        <v>44</v>
      </c>
      <c r="V186" s="6" t="s">
        <v>44</v>
      </c>
      <c r="W186" s="6" t="s">
        <v>54</v>
      </c>
      <c r="AC186" s="6">
        <v>60</v>
      </c>
      <c r="AD186" s="6">
        <v>60</v>
      </c>
      <c r="AF186" s="6" t="s">
        <v>42</v>
      </c>
      <c r="AG186" s="6" t="s">
        <v>42</v>
      </c>
      <c r="AH186" s="7"/>
      <c r="AI186" s="6" t="str">
        <f>HYPERLINK("https://doi.org/10.4159/harvard.9780674732728")</f>
        <v>https://doi.org/10.4159/harvard.9780674732728</v>
      </c>
      <c r="AK186" s="6" t="s">
        <v>48</v>
      </c>
    </row>
    <row r="187" spans="1:37" s="6" customFormat="1" x14ac:dyDescent="0.3">
      <c r="A187" s="6">
        <v>573311</v>
      </c>
      <c r="B187" s="7">
        <v>9780691189567</v>
      </c>
      <c r="C187" s="7"/>
      <c r="D187" s="7"/>
      <c r="F187" s="6" t="s">
        <v>1305</v>
      </c>
      <c r="H187" s="6" t="s">
        <v>657</v>
      </c>
      <c r="I187" s="6" t="s">
        <v>1306</v>
      </c>
      <c r="J187" s="6">
        <v>1</v>
      </c>
      <c r="M187" s="6" t="s">
        <v>62</v>
      </c>
      <c r="N187" s="9">
        <v>43816</v>
      </c>
      <c r="O187" s="6">
        <v>2020</v>
      </c>
      <c r="P187" s="6">
        <v>248</v>
      </c>
      <c r="R187" s="6">
        <v>10</v>
      </c>
      <c r="T187" s="6" t="s">
        <v>43</v>
      </c>
      <c r="U187" s="6" t="s">
        <v>97</v>
      </c>
      <c r="V187" s="6" t="s">
        <v>98</v>
      </c>
      <c r="W187" s="6" t="s">
        <v>1307</v>
      </c>
      <c r="Y187" s="6" t="s">
        <v>1308</v>
      </c>
      <c r="AA187" s="6" t="s">
        <v>1309</v>
      </c>
      <c r="AB187" s="6" t="s">
        <v>1310</v>
      </c>
      <c r="AC187" s="6">
        <v>83</v>
      </c>
      <c r="AF187" s="6" t="s">
        <v>42</v>
      </c>
      <c r="AG187" s="7"/>
      <c r="AH187" s="7"/>
      <c r="AI187" s="6" t="str">
        <f>HYPERLINK("https://doi.org/10.1515/9780691189567")</f>
        <v>https://doi.org/10.1515/9780691189567</v>
      </c>
      <c r="AK187" s="6" t="s">
        <v>48</v>
      </c>
    </row>
    <row r="188" spans="1:37" s="6" customFormat="1" x14ac:dyDescent="0.3">
      <c r="A188" s="6">
        <v>599162</v>
      </c>
      <c r="B188" s="7">
        <v>9780691219844</v>
      </c>
      <c r="C188" s="7"/>
      <c r="D188" s="7"/>
      <c r="F188" s="6" t="s">
        <v>1311</v>
      </c>
      <c r="G188" s="6" t="s">
        <v>1312</v>
      </c>
      <c r="I188" s="6" t="s">
        <v>1313</v>
      </c>
      <c r="J188" s="6">
        <v>1</v>
      </c>
      <c r="M188" s="6" t="s">
        <v>62</v>
      </c>
      <c r="N188" s="9">
        <v>44397</v>
      </c>
      <c r="O188" s="6">
        <v>2021</v>
      </c>
      <c r="P188" s="6">
        <v>432</v>
      </c>
      <c r="R188" s="6">
        <v>10</v>
      </c>
      <c r="T188" s="6" t="s">
        <v>43</v>
      </c>
      <c r="U188" s="6" t="s">
        <v>90</v>
      </c>
      <c r="V188" s="6" t="s">
        <v>90</v>
      </c>
      <c r="W188" s="6" t="s">
        <v>1314</v>
      </c>
      <c r="Y188" s="6" t="s">
        <v>1315</v>
      </c>
      <c r="AA188" s="6" t="s">
        <v>1316</v>
      </c>
      <c r="AB188" s="6" t="s">
        <v>1317</v>
      </c>
      <c r="AC188" s="6">
        <v>225</v>
      </c>
      <c r="AF188" s="6" t="s">
        <v>42</v>
      </c>
      <c r="AG188" s="7"/>
      <c r="AH188" s="7"/>
      <c r="AI188" s="6" t="str">
        <f>HYPERLINK("https://doi.org/10.1515/9780691219844?locatt=mode:legacy")</f>
        <v>https://doi.org/10.1515/9780691219844?locatt=mode:legacy</v>
      </c>
      <c r="AK188" s="6" t="s">
        <v>48</v>
      </c>
    </row>
    <row r="189" spans="1:37" s="6" customFormat="1" x14ac:dyDescent="0.3">
      <c r="A189" s="6">
        <v>36918</v>
      </c>
      <c r="B189" s="7">
        <v>9783110227567</v>
      </c>
      <c r="C189" s="7">
        <v>9783110227550</v>
      </c>
      <c r="D189" s="7">
        <v>9783110486032</v>
      </c>
      <c r="F189" s="6" t="s">
        <v>1318</v>
      </c>
      <c r="G189" s="6" t="s">
        <v>1319</v>
      </c>
      <c r="I189" s="6" t="s">
        <v>1320</v>
      </c>
      <c r="J189" s="6">
        <v>1</v>
      </c>
      <c r="K189" s="6" t="s">
        <v>1321</v>
      </c>
      <c r="L189" s="8" t="s">
        <v>107</v>
      </c>
      <c r="M189" s="6" t="s">
        <v>41</v>
      </c>
      <c r="N189" s="9">
        <v>40358</v>
      </c>
      <c r="O189" s="6">
        <v>2010</v>
      </c>
      <c r="P189" s="6">
        <v>361</v>
      </c>
      <c r="Q189" s="6">
        <v>2</v>
      </c>
      <c r="R189" s="6">
        <v>10</v>
      </c>
      <c r="S189" s="6">
        <v>2320</v>
      </c>
      <c r="T189" s="6" t="s">
        <v>43</v>
      </c>
      <c r="U189" s="6" t="s">
        <v>44</v>
      </c>
      <c r="V189" s="6" t="s">
        <v>44</v>
      </c>
      <c r="W189" s="6" t="s">
        <v>1322</v>
      </c>
      <c r="Y189" s="6" t="s">
        <v>1323</v>
      </c>
      <c r="AB189" s="6" t="s">
        <v>1324</v>
      </c>
      <c r="AC189" s="6">
        <v>129</v>
      </c>
      <c r="AD189" s="6">
        <v>119.95</v>
      </c>
      <c r="AE189" s="6">
        <v>19.95</v>
      </c>
      <c r="AF189" s="6" t="s">
        <v>42</v>
      </c>
      <c r="AG189" s="6" t="s">
        <v>42</v>
      </c>
      <c r="AH189" s="6" t="s">
        <v>42</v>
      </c>
      <c r="AI189" s="6" t="str">
        <f>HYPERLINK("https://doi.org/10.1515/9783110227567")</f>
        <v>https://doi.org/10.1515/9783110227567</v>
      </c>
      <c r="AK189" s="6" t="s">
        <v>48</v>
      </c>
    </row>
    <row r="190" spans="1:37" s="6" customFormat="1" x14ac:dyDescent="0.3">
      <c r="A190" s="6">
        <v>120711</v>
      </c>
      <c r="B190" s="7">
        <v>9783110237740</v>
      </c>
      <c r="C190" s="7">
        <v>9783110237733</v>
      </c>
      <c r="D190" s="7"/>
      <c r="F190" s="6" t="s">
        <v>1325</v>
      </c>
      <c r="I190" s="6" t="s">
        <v>1326</v>
      </c>
      <c r="J190" s="6">
        <v>1</v>
      </c>
      <c r="K190" s="6" t="s">
        <v>206</v>
      </c>
      <c r="L190" s="8" t="s">
        <v>1327</v>
      </c>
      <c r="M190" s="6" t="s">
        <v>41</v>
      </c>
      <c r="N190" s="9">
        <v>40511</v>
      </c>
      <c r="O190" s="6">
        <v>2011</v>
      </c>
      <c r="P190" s="6">
        <v>353</v>
      </c>
      <c r="Q190" s="6">
        <v>34</v>
      </c>
      <c r="R190" s="6">
        <v>10</v>
      </c>
      <c r="S190" s="6">
        <v>2320</v>
      </c>
      <c r="T190" s="6" t="s">
        <v>43</v>
      </c>
      <c r="U190" s="6" t="s">
        <v>192</v>
      </c>
      <c r="V190" s="6" t="s">
        <v>192</v>
      </c>
      <c r="W190" s="6" t="s">
        <v>1328</v>
      </c>
      <c r="Y190" s="6" t="s">
        <v>1329</v>
      </c>
      <c r="AB190" s="6" t="s">
        <v>1330</v>
      </c>
      <c r="AC190" s="6">
        <v>129</v>
      </c>
      <c r="AD190" s="6">
        <v>119.95</v>
      </c>
      <c r="AF190" s="6" t="s">
        <v>42</v>
      </c>
      <c r="AG190" s="6" t="s">
        <v>42</v>
      </c>
      <c r="AH190" s="7"/>
      <c r="AI190" s="6" t="str">
        <f>HYPERLINK("https://doi.org/10.1515/9783110237740")</f>
        <v>https://doi.org/10.1515/9783110237740</v>
      </c>
      <c r="AK190" s="6" t="s">
        <v>48</v>
      </c>
    </row>
    <row r="191" spans="1:37" s="6" customFormat="1" x14ac:dyDescent="0.3">
      <c r="A191" s="6">
        <v>534068</v>
      </c>
      <c r="B191" s="7">
        <v>9783110563443</v>
      </c>
      <c r="C191" s="7">
        <v>9783110562347</v>
      </c>
      <c r="D191" s="7">
        <v>9783110709025</v>
      </c>
      <c r="F191" s="6" t="s">
        <v>1331</v>
      </c>
      <c r="G191" s="6" t="s">
        <v>1332</v>
      </c>
      <c r="I191" s="6" t="s">
        <v>1333</v>
      </c>
      <c r="J191" s="6">
        <v>1</v>
      </c>
      <c r="K191" s="6" t="s">
        <v>1334</v>
      </c>
      <c r="L191" s="8" t="s">
        <v>107</v>
      </c>
      <c r="M191" s="6" t="s">
        <v>41</v>
      </c>
      <c r="N191" s="9">
        <v>43395</v>
      </c>
      <c r="O191" s="6">
        <v>2019</v>
      </c>
      <c r="P191" s="6">
        <v>268</v>
      </c>
      <c r="Q191" s="6">
        <v>35</v>
      </c>
      <c r="S191" s="6">
        <v>2417</v>
      </c>
      <c r="T191" s="6" t="s">
        <v>43</v>
      </c>
      <c r="U191" s="6" t="s">
        <v>232</v>
      </c>
      <c r="V191" s="6" t="s">
        <v>1335</v>
      </c>
      <c r="W191" s="6" t="s">
        <v>54</v>
      </c>
      <c r="Y191" s="6" t="s">
        <v>1336</v>
      </c>
      <c r="AA191" s="6" t="s">
        <v>1337</v>
      </c>
      <c r="AB191" s="6" t="s">
        <v>1338</v>
      </c>
      <c r="AC191" s="6">
        <v>129</v>
      </c>
      <c r="AD191" s="6">
        <v>94.95</v>
      </c>
      <c r="AE191" s="6">
        <v>24.95</v>
      </c>
      <c r="AF191" s="6" t="s">
        <v>42</v>
      </c>
      <c r="AG191" s="6" t="s">
        <v>42</v>
      </c>
      <c r="AH191" s="6" t="s">
        <v>42</v>
      </c>
      <c r="AI191" s="6" t="str">
        <f>HYPERLINK("https://doi.org/10.1515/9783110563443")</f>
        <v>https://doi.org/10.1515/9783110563443</v>
      </c>
      <c r="AK191" s="6" t="s">
        <v>48</v>
      </c>
    </row>
    <row r="192" spans="1:37" s="6" customFormat="1" x14ac:dyDescent="0.3">
      <c r="A192" s="6">
        <v>36663</v>
      </c>
      <c r="B192" s="7">
        <v>9783110226324</v>
      </c>
      <c r="C192" s="7"/>
      <c r="D192" s="7">
        <v>9783110226317</v>
      </c>
      <c r="E192" s="6" t="s">
        <v>49</v>
      </c>
      <c r="F192" s="6" t="s">
        <v>72</v>
      </c>
      <c r="G192" s="6" t="s">
        <v>1064</v>
      </c>
      <c r="H192" s="6" t="s">
        <v>1339</v>
      </c>
      <c r="J192" s="6">
        <v>1</v>
      </c>
      <c r="K192" s="6" t="s">
        <v>398</v>
      </c>
      <c r="L192" s="8" t="s">
        <v>1340</v>
      </c>
      <c r="M192" s="6" t="s">
        <v>41</v>
      </c>
      <c r="N192" s="9">
        <v>40346</v>
      </c>
      <c r="O192" s="6">
        <v>2010</v>
      </c>
      <c r="P192" s="6">
        <v>258</v>
      </c>
      <c r="R192" s="6">
        <v>10</v>
      </c>
      <c r="S192" s="6">
        <v>2320</v>
      </c>
      <c r="T192" s="6" t="s">
        <v>43</v>
      </c>
      <c r="U192" s="6" t="s">
        <v>192</v>
      </c>
      <c r="V192" s="6" t="s">
        <v>192</v>
      </c>
      <c r="W192" s="6" t="s">
        <v>54</v>
      </c>
      <c r="X192" s="6" t="s">
        <v>55</v>
      </c>
      <c r="Y192" s="6" t="s">
        <v>1341</v>
      </c>
      <c r="AB192" s="6" t="s">
        <v>1342</v>
      </c>
      <c r="AC192" s="6">
        <v>299</v>
      </c>
      <c r="AE192" s="6">
        <v>29.95</v>
      </c>
      <c r="AF192" s="6" t="s">
        <v>42</v>
      </c>
      <c r="AG192" s="7"/>
      <c r="AH192" s="6" t="s">
        <v>42</v>
      </c>
      <c r="AI192" s="6" t="str">
        <f>HYPERLINK("https://doi.org/10.1515/9783110226324")</f>
        <v>https://doi.org/10.1515/9783110226324</v>
      </c>
      <c r="AK192" s="6" t="s">
        <v>48</v>
      </c>
    </row>
    <row r="193" spans="1:37" s="6" customFormat="1" x14ac:dyDescent="0.3">
      <c r="A193" s="6">
        <v>622437</v>
      </c>
      <c r="B193" s="7">
        <v>9781474470674</v>
      </c>
      <c r="C193" s="7"/>
      <c r="D193" s="7"/>
      <c r="F193" s="6" t="s">
        <v>1343</v>
      </c>
      <c r="G193" s="6" t="s">
        <v>457</v>
      </c>
      <c r="H193" s="6" t="s">
        <v>1344</v>
      </c>
      <c r="J193" s="6">
        <v>1</v>
      </c>
      <c r="M193" s="6" t="s">
        <v>310</v>
      </c>
      <c r="N193" s="9">
        <v>44634</v>
      </c>
      <c r="O193" s="6">
        <v>2007</v>
      </c>
      <c r="P193" s="6">
        <v>368</v>
      </c>
      <c r="R193" s="6">
        <v>10</v>
      </c>
      <c r="T193" s="6" t="s">
        <v>43</v>
      </c>
      <c r="U193" s="6" t="s">
        <v>79</v>
      </c>
      <c r="V193" s="6" t="s">
        <v>80</v>
      </c>
      <c r="W193" s="6" t="s">
        <v>145</v>
      </c>
      <c r="Y193" s="6" t="s">
        <v>1345</v>
      </c>
      <c r="AC193" s="6">
        <v>130.94999999999999</v>
      </c>
      <c r="AF193" s="6" t="s">
        <v>42</v>
      </c>
      <c r="AG193" s="7"/>
      <c r="AH193" s="7"/>
      <c r="AI193" s="6" t="str">
        <f>HYPERLINK("https://doi.org/10.1515/9781474470674")</f>
        <v>https://doi.org/10.1515/9781474470674</v>
      </c>
      <c r="AK193" s="6" t="s">
        <v>48</v>
      </c>
    </row>
    <row r="194" spans="1:37" s="6" customFormat="1" x14ac:dyDescent="0.3">
      <c r="A194" s="6">
        <v>576287</v>
      </c>
      <c r="B194" s="7">
        <v>9780674245495</v>
      </c>
      <c r="C194" s="7"/>
      <c r="D194" s="7"/>
      <c r="F194" s="6" t="s">
        <v>1346</v>
      </c>
      <c r="G194" s="6" t="s">
        <v>1347</v>
      </c>
      <c r="H194" s="6" t="s">
        <v>1348</v>
      </c>
      <c r="J194" s="6">
        <v>1</v>
      </c>
      <c r="M194" s="6" t="s">
        <v>78</v>
      </c>
      <c r="N194" s="9">
        <v>43963</v>
      </c>
      <c r="O194" s="6">
        <v>2020</v>
      </c>
      <c r="P194" s="6">
        <v>208</v>
      </c>
      <c r="R194" s="6">
        <v>10</v>
      </c>
      <c r="T194" s="6" t="s">
        <v>43</v>
      </c>
      <c r="U194" s="6" t="s">
        <v>97</v>
      </c>
      <c r="V194" s="6" t="s">
        <v>98</v>
      </c>
      <c r="W194" s="6" t="s">
        <v>1349</v>
      </c>
      <c r="Y194" s="6" t="s">
        <v>1350</v>
      </c>
      <c r="Z194" s="6" t="s">
        <v>1351</v>
      </c>
      <c r="AA194" s="6" t="s">
        <v>1352</v>
      </c>
      <c r="AC194" s="6">
        <v>68</v>
      </c>
      <c r="AF194" s="6" t="s">
        <v>42</v>
      </c>
      <c r="AG194" s="7"/>
      <c r="AH194" s="7"/>
      <c r="AI194" s="6" t="str">
        <f>HYPERLINK("https://doi.org/10.4159/9780674245495?locatt=mode:legacy")</f>
        <v>https://doi.org/10.4159/9780674245495?locatt=mode:legacy</v>
      </c>
      <c r="AK194" s="6" t="s">
        <v>48</v>
      </c>
    </row>
    <row r="195" spans="1:37" s="6" customFormat="1" x14ac:dyDescent="0.3">
      <c r="A195" s="6">
        <v>551429</v>
      </c>
      <c r="B195" s="7">
        <v>9781400884476</v>
      </c>
      <c r="C195" s="7"/>
      <c r="D195" s="7"/>
      <c r="F195" s="6" t="s">
        <v>1353</v>
      </c>
      <c r="G195" s="6" t="s">
        <v>1354</v>
      </c>
      <c r="H195" s="6" t="s">
        <v>1355</v>
      </c>
      <c r="J195" s="6">
        <v>1</v>
      </c>
      <c r="M195" s="6" t="s">
        <v>62</v>
      </c>
      <c r="N195" s="9">
        <v>42668</v>
      </c>
      <c r="O195" s="6">
        <v>2016</v>
      </c>
      <c r="P195" s="6">
        <v>584</v>
      </c>
      <c r="R195" s="6">
        <v>10</v>
      </c>
      <c r="T195" s="6" t="s">
        <v>43</v>
      </c>
      <c r="U195" s="6" t="s">
        <v>44</v>
      </c>
      <c r="V195" s="6" t="s">
        <v>44</v>
      </c>
      <c r="W195" s="6" t="s">
        <v>1356</v>
      </c>
      <c r="Y195" s="6" t="s">
        <v>1357</v>
      </c>
      <c r="AA195" s="6" t="s">
        <v>1358</v>
      </c>
      <c r="AB195" s="6" t="s">
        <v>1359</v>
      </c>
      <c r="AC195" s="6">
        <v>107</v>
      </c>
      <c r="AF195" s="6" t="s">
        <v>42</v>
      </c>
      <c r="AG195" s="7"/>
      <c r="AH195" s="7"/>
      <c r="AI195" s="6" t="str">
        <f>HYPERLINK("https://doi.org/10.1515/9781400884476")</f>
        <v>https://doi.org/10.1515/9781400884476</v>
      </c>
      <c r="AK195" s="6" t="s">
        <v>48</v>
      </c>
    </row>
    <row r="196" spans="1:37" s="6" customFormat="1" x14ac:dyDescent="0.3">
      <c r="A196" s="6">
        <v>569178</v>
      </c>
      <c r="B196" s="7">
        <v>9780226653488</v>
      </c>
      <c r="C196" s="7"/>
      <c r="D196" s="7"/>
      <c r="F196" s="6" t="s">
        <v>1360</v>
      </c>
      <c r="G196" s="6" t="s">
        <v>1361</v>
      </c>
      <c r="H196" s="6" t="s">
        <v>1362</v>
      </c>
      <c r="J196" s="6">
        <v>1</v>
      </c>
      <c r="M196" s="6" t="s">
        <v>589</v>
      </c>
      <c r="N196" s="9">
        <v>43789</v>
      </c>
      <c r="O196" s="6">
        <v>2019</v>
      </c>
      <c r="P196" s="6">
        <v>240</v>
      </c>
      <c r="R196" s="6">
        <v>10</v>
      </c>
      <c r="T196" s="6" t="s">
        <v>43</v>
      </c>
      <c r="U196" s="6" t="s">
        <v>44</v>
      </c>
      <c r="V196" s="6" t="s">
        <v>44</v>
      </c>
      <c r="W196" s="6" t="s">
        <v>377</v>
      </c>
      <c r="Y196" s="6" t="s">
        <v>1363</v>
      </c>
      <c r="Z196" s="6" t="s">
        <v>1364</v>
      </c>
      <c r="AA196" s="6" t="s">
        <v>1365</v>
      </c>
      <c r="AB196" s="6" t="s">
        <v>1366</v>
      </c>
      <c r="AC196" s="6">
        <v>173.95</v>
      </c>
      <c r="AF196" s="6" t="s">
        <v>42</v>
      </c>
      <c r="AG196" s="7"/>
      <c r="AH196" s="7"/>
      <c r="AI196" s="6" t="str">
        <f>HYPERLINK("https://www.degruyter.com/isbn/9780226653488")</f>
        <v>https://www.degruyter.com/isbn/9780226653488</v>
      </c>
      <c r="AK196" s="6" t="s">
        <v>48</v>
      </c>
    </row>
    <row r="197" spans="1:37" s="6" customFormat="1" x14ac:dyDescent="0.3">
      <c r="A197" s="6">
        <v>509325</v>
      </c>
      <c r="B197" s="7">
        <v>9780812202489</v>
      </c>
      <c r="C197" s="7"/>
      <c r="D197" s="7"/>
      <c r="F197" s="6" t="s">
        <v>1367</v>
      </c>
      <c r="G197" s="6" t="s">
        <v>1368</v>
      </c>
      <c r="H197" s="6" t="s">
        <v>1369</v>
      </c>
      <c r="J197" s="6">
        <v>1</v>
      </c>
      <c r="K197" s="6" t="s">
        <v>295</v>
      </c>
      <c r="M197" s="6" t="s">
        <v>288</v>
      </c>
      <c r="N197" s="9">
        <v>41334</v>
      </c>
      <c r="O197" s="6">
        <v>2006</v>
      </c>
      <c r="P197" s="6">
        <v>320</v>
      </c>
      <c r="R197" s="6">
        <v>10</v>
      </c>
      <c r="T197" s="6" t="s">
        <v>43</v>
      </c>
      <c r="U197" s="6" t="s">
        <v>63</v>
      </c>
      <c r="V197" s="6" t="s">
        <v>215</v>
      </c>
      <c r="W197" s="6" t="s">
        <v>953</v>
      </c>
      <c r="Y197" s="6" t="s">
        <v>1370</v>
      </c>
      <c r="Z197" s="6" t="s">
        <v>1371</v>
      </c>
      <c r="AA197" s="6" t="s">
        <v>1372</v>
      </c>
      <c r="AB197" s="6" t="s">
        <v>1373</v>
      </c>
      <c r="AC197" s="6">
        <v>96.95</v>
      </c>
      <c r="AF197" s="6" t="s">
        <v>42</v>
      </c>
      <c r="AG197" s="7"/>
      <c r="AH197" s="7"/>
      <c r="AI197" s="6" t="str">
        <f>HYPERLINK("https://doi.org/10.9783/9780812202489")</f>
        <v>https://doi.org/10.9783/9780812202489</v>
      </c>
      <c r="AK197" s="6" t="s">
        <v>48</v>
      </c>
    </row>
    <row r="198" spans="1:37" s="6" customFormat="1" x14ac:dyDescent="0.3">
      <c r="A198" s="6">
        <v>514727</v>
      </c>
      <c r="B198" s="7">
        <v>9780674029057</v>
      </c>
      <c r="C198" s="7"/>
      <c r="D198" s="7"/>
      <c r="F198" s="6" t="s">
        <v>1374</v>
      </c>
      <c r="G198" s="6" t="s">
        <v>1375</v>
      </c>
      <c r="H198" s="6" t="s">
        <v>1376</v>
      </c>
      <c r="J198" s="6">
        <v>1</v>
      </c>
      <c r="M198" s="6" t="s">
        <v>78</v>
      </c>
      <c r="N198" s="9">
        <v>39995</v>
      </c>
      <c r="O198" s="6">
        <v>2003</v>
      </c>
      <c r="P198" s="6">
        <v>384</v>
      </c>
      <c r="R198" s="6">
        <v>10</v>
      </c>
      <c r="T198" s="6" t="s">
        <v>43</v>
      </c>
      <c r="U198" s="6" t="s">
        <v>79</v>
      </c>
      <c r="V198" s="6" t="s">
        <v>80</v>
      </c>
      <c r="W198" s="6" t="s">
        <v>1377</v>
      </c>
      <c r="Y198" s="6" t="s">
        <v>1378</v>
      </c>
      <c r="Z198" s="6" t="s">
        <v>1379</v>
      </c>
      <c r="AA198" s="6" t="s">
        <v>1380</v>
      </c>
      <c r="AC198" s="6">
        <v>66</v>
      </c>
      <c r="AF198" s="6" t="s">
        <v>42</v>
      </c>
      <c r="AG198" s="7"/>
      <c r="AH198" s="7"/>
      <c r="AI198" s="6" t="str">
        <f>HYPERLINK("https://doi.org/10.4159/9780674029057")</f>
        <v>https://doi.org/10.4159/9780674029057</v>
      </c>
      <c r="AK198" s="6" t="s">
        <v>48</v>
      </c>
    </row>
    <row r="199" spans="1:37" s="6" customFormat="1" x14ac:dyDescent="0.3">
      <c r="A199" s="6">
        <v>526614</v>
      </c>
      <c r="B199" s="7">
        <v>9781400884506</v>
      </c>
      <c r="C199" s="7"/>
      <c r="D199" s="7"/>
      <c r="F199" s="6" t="s">
        <v>1381</v>
      </c>
      <c r="G199" s="6" t="s">
        <v>1382</v>
      </c>
      <c r="H199" s="6" t="s">
        <v>1383</v>
      </c>
      <c r="J199" s="6">
        <v>1</v>
      </c>
      <c r="M199" s="6" t="s">
        <v>62</v>
      </c>
      <c r="N199" s="9">
        <v>42696</v>
      </c>
      <c r="O199" s="6">
        <v>1974</v>
      </c>
      <c r="P199" s="6">
        <v>432</v>
      </c>
      <c r="R199" s="6">
        <v>10</v>
      </c>
      <c r="T199" s="6" t="s">
        <v>43</v>
      </c>
      <c r="U199" s="6" t="s">
        <v>97</v>
      </c>
      <c r="V199" s="6" t="s">
        <v>98</v>
      </c>
      <c r="W199" s="6" t="s">
        <v>1384</v>
      </c>
      <c r="Y199" s="6" t="s">
        <v>1385</v>
      </c>
      <c r="AC199" s="6">
        <v>170</v>
      </c>
      <c r="AF199" s="6" t="s">
        <v>42</v>
      </c>
      <c r="AG199" s="7"/>
      <c r="AH199" s="7"/>
      <c r="AI199" s="6" t="str">
        <f>HYPERLINK("https://doi.org/10.1515/9781400884506")</f>
        <v>https://doi.org/10.1515/9781400884506</v>
      </c>
      <c r="AK199" s="6" t="s">
        <v>48</v>
      </c>
    </row>
    <row r="200" spans="1:37" s="6" customFormat="1" x14ac:dyDescent="0.3">
      <c r="A200" s="6">
        <v>583137</v>
      </c>
      <c r="B200" s="7">
        <v>9780822393184</v>
      </c>
      <c r="C200" s="7"/>
      <c r="D200" s="7"/>
      <c r="F200" s="6" t="s">
        <v>1386</v>
      </c>
      <c r="G200" s="6" t="s">
        <v>1387</v>
      </c>
      <c r="H200" s="6" t="s">
        <v>1388</v>
      </c>
      <c r="I200" s="6" t="s">
        <v>1389</v>
      </c>
      <c r="J200" s="6">
        <v>1</v>
      </c>
      <c r="K200" s="6" t="s">
        <v>1390</v>
      </c>
      <c r="M200" s="6" t="s">
        <v>826</v>
      </c>
      <c r="N200" s="9">
        <v>40511</v>
      </c>
      <c r="O200" s="6">
        <v>2010</v>
      </c>
      <c r="P200" s="6">
        <v>256</v>
      </c>
      <c r="R200" s="6">
        <v>10</v>
      </c>
      <c r="T200" s="6" t="s">
        <v>43</v>
      </c>
      <c r="U200" s="6" t="s">
        <v>192</v>
      </c>
      <c r="V200" s="6" t="s">
        <v>192</v>
      </c>
      <c r="W200" s="6" t="s">
        <v>1391</v>
      </c>
      <c r="Y200" s="6" t="s">
        <v>1392</v>
      </c>
      <c r="Z200" s="6" t="s">
        <v>1393</v>
      </c>
      <c r="AA200" s="6" t="s">
        <v>1394</v>
      </c>
      <c r="AB200" s="6" t="s">
        <v>1395</v>
      </c>
      <c r="AC200" s="6">
        <v>134.94999999999999</v>
      </c>
      <c r="AF200" s="6" t="s">
        <v>42</v>
      </c>
      <c r="AG200" s="7"/>
      <c r="AH200" s="7"/>
      <c r="AI200" s="6" t="str">
        <f>HYPERLINK("https://doi.org/10.1515/9780822393184")</f>
        <v>https://doi.org/10.1515/9780822393184</v>
      </c>
      <c r="AK200" s="6" t="s">
        <v>48</v>
      </c>
    </row>
    <row r="201" spans="1:37" s="6" customFormat="1" x14ac:dyDescent="0.3">
      <c r="A201" s="6">
        <v>605205</v>
      </c>
      <c r="B201" s="7">
        <v>9780691230559</v>
      </c>
      <c r="C201" s="7"/>
      <c r="D201" s="7"/>
      <c r="F201" s="6" t="s">
        <v>1396</v>
      </c>
      <c r="H201" s="6" t="s">
        <v>1397</v>
      </c>
      <c r="J201" s="6">
        <v>1</v>
      </c>
      <c r="M201" s="6" t="s">
        <v>62</v>
      </c>
      <c r="N201" s="9">
        <v>44481</v>
      </c>
      <c r="O201" s="6">
        <v>2021</v>
      </c>
      <c r="P201" s="6">
        <v>304</v>
      </c>
      <c r="R201" s="6">
        <v>10</v>
      </c>
      <c r="T201" s="6" t="s">
        <v>43</v>
      </c>
      <c r="U201" s="6" t="s">
        <v>44</v>
      </c>
      <c r="V201" s="6" t="s">
        <v>44</v>
      </c>
      <c r="W201" s="6" t="s">
        <v>1398</v>
      </c>
      <c r="Y201" s="6" t="s">
        <v>1399</v>
      </c>
      <c r="AA201" s="6" t="s">
        <v>1400</v>
      </c>
      <c r="AB201" s="6" t="s">
        <v>1401</v>
      </c>
      <c r="AC201" s="6">
        <v>225</v>
      </c>
      <c r="AF201" s="6" t="s">
        <v>42</v>
      </c>
      <c r="AG201" s="7"/>
      <c r="AH201" s="7"/>
      <c r="AI201" s="6" t="str">
        <f>HYPERLINK("https://doi.org/10.1515/9780691230559?locatt=mode:legacy")</f>
        <v>https://doi.org/10.1515/9780691230559?locatt=mode:legacy</v>
      </c>
      <c r="AK201" s="6" t="s">
        <v>48</v>
      </c>
    </row>
    <row r="202" spans="1:37" s="6" customFormat="1" x14ac:dyDescent="0.3">
      <c r="A202" s="6">
        <v>528182</v>
      </c>
      <c r="B202" s="7">
        <v>9781400883523</v>
      </c>
      <c r="C202" s="7"/>
      <c r="D202" s="7"/>
      <c r="F202" s="6" t="s">
        <v>1402</v>
      </c>
      <c r="G202" s="6" t="s">
        <v>1403</v>
      </c>
      <c r="H202" s="6" t="s">
        <v>1404</v>
      </c>
      <c r="I202" s="6" t="s">
        <v>1405</v>
      </c>
      <c r="J202" s="6">
        <v>1</v>
      </c>
      <c r="K202" s="6" t="s">
        <v>1406</v>
      </c>
      <c r="L202" s="8" t="s">
        <v>1407</v>
      </c>
      <c r="M202" s="6" t="s">
        <v>62</v>
      </c>
      <c r="N202" s="9">
        <v>42633</v>
      </c>
      <c r="O202" s="6">
        <v>2017</v>
      </c>
      <c r="P202" s="6">
        <v>144</v>
      </c>
      <c r="R202" s="6">
        <v>10</v>
      </c>
      <c r="T202" s="6" t="s">
        <v>43</v>
      </c>
      <c r="U202" s="6" t="s">
        <v>44</v>
      </c>
      <c r="V202" s="6" t="s">
        <v>44</v>
      </c>
      <c r="W202" s="6" t="s">
        <v>1408</v>
      </c>
      <c r="Y202" s="6" t="s">
        <v>1409</v>
      </c>
      <c r="AA202" s="6" t="s">
        <v>1410</v>
      </c>
      <c r="AB202" s="6" t="s">
        <v>1411</v>
      </c>
      <c r="AC202" s="6">
        <v>78</v>
      </c>
      <c r="AF202" s="6" t="s">
        <v>42</v>
      </c>
      <c r="AG202" s="7"/>
      <c r="AH202" s="7"/>
      <c r="AI202" s="6" t="str">
        <f>HYPERLINK("https://doi.org/10.1515/9781400883523")</f>
        <v>https://doi.org/10.1515/9781400883523</v>
      </c>
      <c r="AK202" s="6" t="s">
        <v>48</v>
      </c>
    </row>
    <row r="203" spans="1:37" s="6" customFormat="1" x14ac:dyDescent="0.3">
      <c r="A203" s="6">
        <v>555341</v>
      </c>
      <c r="B203" s="7">
        <v>9780520957824</v>
      </c>
      <c r="C203" s="7"/>
      <c r="D203" s="7"/>
      <c r="F203" s="6" t="s">
        <v>1412</v>
      </c>
      <c r="G203" s="6" t="s">
        <v>1413</v>
      </c>
      <c r="H203" s="6" t="s">
        <v>1414</v>
      </c>
      <c r="J203" s="6">
        <v>1</v>
      </c>
      <c r="M203" s="6" t="s">
        <v>138</v>
      </c>
      <c r="N203" s="9">
        <v>41712</v>
      </c>
      <c r="O203" s="6">
        <v>2014</v>
      </c>
      <c r="P203" s="6">
        <v>192</v>
      </c>
      <c r="R203" s="6">
        <v>10</v>
      </c>
      <c r="T203" s="6" t="s">
        <v>43</v>
      </c>
      <c r="U203" s="6" t="s">
        <v>97</v>
      </c>
      <c r="V203" s="6" t="s">
        <v>98</v>
      </c>
      <c r="W203" s="6" t="s">
        <v>1415</v>
      </c>
      <c r="Y203" s="6" t="s">
        <v>1416</v>
      </c>
      <c r="Z203" s="6" t="s">
        <v>1417</v>
      </c>
      <c r="AB203" s="6" t="s">
        <v>1418</v>
      </c>
      <c r="AC203" s="6">
        <v>133.94999999999999</v>
      </c>
      <c r="AF203" s="6" t="s">
        <v>42</v>
      </c>
      <c r="AG203" s="7"/>
      <c r="AH203" s="7"/>
      <c r="AI203" s="6" t="str">
        <f>HYPERLINK("https://doi.org/10.1525/9780520957824")</f>
        <v>https://doi.org/10.1525/9780520957824</v>
      </c>
      <c r="AK203" s="6" t="s">
        <v>48</v>
      </c>
    </row>
    <row r="204" spans="1:37" s="6" customFormat="1" x14ac:dyDescent="0.3">
      <c r="A204" s="6">
        <v>551441</v>
      </c>
      <c r="B204" s="7">
        <v>9780691188775</v>
      </c>
      <c r="C204" s="7"/>
      <c r="D204" s="7"/>
      <c r="F204" s="6" t="s">
        <v>1419</v>
      </c>
      <c r="H204" s="6" t="s">
        <v>1420</v>
      </c>
      <c r="J204" s="6">
        <v>1</v>
      </c>
      <c r="M204" s="6" t="s">
        <v>62</v>
      </c>
      <c r="N204" s="9">
        <v>43599</v>
      </c>
      <c r="O204" s="6">
        <v>2019</v>
      </c>
      <c r="P204" s="6">
        <v>488</v>
      </c>
      <c r="R204" s="6">
        <v>10</v>
      </c>
      <c r="T204" s="6" t="s">
        <v>43</v>
      </c>
      <c r="U204" s="6" t="s">
        <v>79</v>
      </c>
      <c r="V204" s="6" t="s">
        <v>79</v>
      </c>
      <c r="W204" s="6" t="s">
        <v>1421</v>
      </c>
      <c r="Y204" s="6" t="s">
        <v>1422</v>
      </c>
      <c r="AA204" s="6" t="s">
        <v>1423</v>
      </c>
      <c r="AB204" s="6" t="s">
        <v>1424</v>
      </c>
      <c r="AC204" s="6">
        <v>225</v>
      </c>
      <c r="AF204" s="6" t="s">
        <v>42</v>
      </c>
      <c r="AG204" s="7"/>
      <c r="AH204" s="7"/>
      <c r="AI204" s="6" t="str">
        <f>HYPERLINK("https://doi.org/10.1515/9780691188775")</f>
        <v>https://doi.org/10.1515/9780691188775</v>
      </c>
      <c r="AK204" s="6" t="s">
        <v>48</v>
      </c>
    </row>
    <row r="205" spans="1:37" s="6" customFormat="1" x14ac:dyDescent="0.3">
      <c r="A205" s="6">
        <v>496921</v>
      </c>
      <c r="B205" s="7">
        <v>9780674419674</v>
      </c>
      <c r="C205" s="7"/>
      <c r="D205" s="7"/>
      <c r="F205" s="6" t="s">
        <v>1425</v>
      </c>
      <c r="H205" s="6" t="s">
        <v>1426</v>
      </c>
      <c r="J205" s="6">
        <v>1</v>
      </c>
      <c r="M205" s="6" t="s">
        <v>78</v>
      </c>
      <c r="N205" s="9">
        <v>41759</v>
      </c>
      <c r="O205" s="6">
        <v>2014</v>
      </c>
      <c r="P205" s="6">
        <v>403</v>
      </c>
      <c r="R205" s="6">
        <v>10</v>
      </c>
      <c r="T205" s="6" t="s">
        <v>43</v>
      </c>
      <c r="U205" s="6" t="s">
        <v>44</v>
      </c>
      <c r="V205" s="6" t="s">
        <v>44</v>
      </c>
      <c r="W205" s="6" t="s">
        <v>1427</v>
      </c>
      <c r="Y205" s="6" t="s">
        <v>1428</v>
      </c>
      <c r="Z205" s="6" t="s">
        <v>1429</v>
      </c>
      <c r="AA205" s="6" t="s">
        <v>1430</v>
      </c>
      <c r="AB205" s="6" t="s">
        <v>1431</v>
      </c>
      <c r="AC205" s="6">
        <v>114</v>
      </c>
      <c r="AF205" s="6" t="s">
        <v>42</v>
      </c>
      <c r="AG205" s="7"/>
      <c r="AH205" s="7"/>
      <c r="AI205" s="6" t="str">
        <f>HYPERLINK("https://doi.org/10.4159/harvard.9780674419674")</f>
        <v>https://doi.org/10.4159/harvard.9780674419674</v>
      </c>
      <c r="AK205" s="6" t="s">
        <v>48</v>
      </c>
    </row>
    <row r="206" spans="1:37" s="6" customFormat="1" x14ac:dyDescent="0.3">
      <c r="A206" s="6">
        <v>607616</v>
      </c>
      <c r="B206" s="7">
        <v>9781477312513</v>
      </c>
      <c r="C206" s="7"/>
      <c r="D206" s="7"/>
      <c r="F206" s="6" t="s">
        <v>1432</v>
      </c>
      <c r="G206" s="6" t="s">
        <v>1433</v>
      </c>
      <c r="I206" s="6" t="s">
        <v>1434</v>
      </c>
      <c r="J206" s="6">
        <v>1</v>
      </c>
      <c r="K206" s="6" t="s">
        <v>1435</v>
      </c>
      <c r="M206" s="6" t="s">
        <v>1436</v>
      </c>
      <c r="N206" s="9">
        <v>42899</v>
      </c>
      <c r="O206" s="6">
        <v>2017</v>
      </c>
      <c r="P206" s="6">
        <v>358</v>
      </c>
      <c r="R206" s="6">
        <v>10</v>
      </c>
      <c r="T206" s="6" t="s">
        <v>43</v>
      </c>
      <c r="U206" s="6" t="s">
        <v>44</v>
      </c>
      <c r="V206" s="6" t="s">
        <v>44</v>
      </c>
      <c r="W206" s="6" t="s">
        <v>1437</v>
      </c>
      <c r="Y206" s="6" t="s">
        <v>1438</v>
      </c>
      <c r="Z206" s="6" t="s">
        <v>1439</v>
      </c>
      <c r="AA206" s="6" t="s">
        <v>1440</v>
      </c>
      <c r="AB206" s="6" t="s">
        <v>1441</v>
      </c>
      <c r="AC206" s="6">
        <v>182.95</v>
      </c>
      <c r="AF206" s="6" t="s">
        <v>42</v>
      </c>
      <c r="AG206" s="7"/>
      <c r="AH206" s="7"/>
      <c r="AI206" s="6" t="str">
        <f>HYPERLINK("https://doi.org/10.7560/312490")</f>
        <v>https://doi.org/10.7560/312490</v>
      </c>
      <c r="AK206" s="6" t="s">
        <v>48</v>
      </c>
    </row>
    <row r="207" spans="1:37" s="6" customFormat="1" x14ac:dyDescent="0.3">
      <c r="A207" s="6">
        <v>509713</v>
      </c>
      <c r="B207" s="7">
        <v>9780812206999</v>
      </c>
      <c r="C207" s="7"/>
      <c r="D207" s="7"/>
      <c r="F207" s="6" t="s">
        <v>1442</v>
      </c>
      <c r="G207" s="6" t="s">
        <v>1443</v>
      </c>
      <c r="H207" s="6" t="s">
        <v>1444</v>
      </c>
      <c r="J207" s="6">
        <v>1</v>
      </c>
      <c r="K207" s="6" t="s">
        <v>295</v>
      </c>
      <c r="M207" s="6" t="s">
        <v>288</v>
      </c>
      <c r="N207" s="9">
        <v>40876</v>
      </c>
      <c r="O207" s="6">
        <v>2011</v>
      </c>
      <c r="P207" s="6">
        <v>352</v>
      </c>
      <c r="R207" s="6">
        <v>10</v>
      </c>
      <c r="T207" s="6" t="s">
        <v>43</v>
      </c>
      <c r="U207" s="6" t="s">
        <v>63</v>
      </c>
      <c r="V207" s="6" t="s">
        <v>215</v>
      </c>
      <c r="W207" s="6" t="s">
        <v>953</v>
      </c>
      <c r="Y207" s="6" t="s">
        <v>1445</v>
      </c>
      <c r="Z207" s="6" t="s">
        <v>1446</v>
      </c>
      <c r="AA207" s="6" t="s">
        <v>1447</v>
      </c>
      <c r="AB207" s="6" t="s">
        <v>1448</v>
      </c>
      <c r="AC207" s="6">
        <v>109.95</v>
      </c>
      <c r="AF207" s="6" t="s">
        <v>42</v>
      </c>
      <c r="AG207" s="7"/>
      <c r="AH207" s="7"/>
      <c r="AI207" s="6" t="str">
        <f>HYPERLINK("https://doi.org/10.9783/9780812206999")</f>
        <v>https://doi.org/10.9783/9780812206999</v>
      </c>
      <c r="AK207" s="6" t="s">
        <v>48</v>
      </c>
    </row>
    <row r="208" spans="1:37" s="6" customFormat="1" x14ac:dyDescent="0.3">
      <c r="A208" s="6">
        <v>572947</v>
      </c>
      <c r="B208" s="7">
        <v>9781618117939</v>
      </c>
      <c r="C208" s="7"/>
      <c r="D208" s="7"/>
      <c r="F208" s="6" t="s">
        <v>1449</v>
      </c>
      <c r="G208" s="6" t="s">
        <v>1450</v>
      </c>
      <c r="I208" s="6" t="s">
        <v>1451</v>
      </c>
      <c r="J208" s="6">
        <v>1</v>
      </c>
      <c r="K208" s="6" t="s">
        <v>1452</v>
      </c>
      <c r="M208" s="6" t="s">
        <v>779</v>
      </c>
      <c r="N208" s="9">
        <v>43423</v>
      </c>
      <c r="O208" s="6">
        <v>2018</v>
      </c>
      <c r="P208" s="6">
        <v>1036</v>
      </c>
      <c r="R208" s="6">
        <v>10</v>
      </c>
      <c r="T208" s="6" t="s">
        <v>43</v>
      </c>
      <c r="U208" s="6" t="s">
        <v>44</v>
      </c>
      <c r="V208" s="6" t="s">
        <v>44</v>
      </c>
      <c r="W208" s="6" t="s">
        <v>1453</v>
      </c>
      <c r="Y208" s="6" t="s">
        <v>1454</v>
      </c>
      <c r="Z208" s="6" t="s">
        <v>1455</v>
      </c>
      <c r="AA208" s="6" t="s">
        <v>1456</v>
      </c>
      <c r="AB208" s="6" t="s">
        <v>1457</v>
      </c>
      <c r="AC208" s="6">
        <v>130.94999999999999</v>
      </c>
      <c r="AF208" s="6" t="s">
        <v>42</v>
      </c>
      <c r="AG208" s="7"/>
      <c r="AH208" s="7"/>
      <c r="AI208" s="6" t="str">
        <f>HYPERLINK("https://doi.org/10.1515/9781618117939")</f>
        <v>https://doi.org/10.1515/9781618117939</v>
      </c>
      <c r="AK208" s="6" t="s">
        <v>48</v>
      </c>
    </row>
  </sheetData>
  <autoFilter ref="A8:AK208" xr:uid="{E66E0847-B1FF-4D04-B64E-C84CADF825A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2023-04-13T03:29:35Z</dcterms:created>
  <dcterms:modified xsi:type="dcterms:W3CDTF">2024-02-02T03:51:18Z</dcterms:modified>
</cp:coreProperties>
</file>