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1" documentId="8_{F092B6CE-CD5C-4226-9FCD-703885DD26AE}" xr6:coauthVersionLast="47" xr6:coauthVersionMax="47" xr10:uidLastSave="{ECD17E79-A49F-402A-B42A-1BD31A9AD419}"/>
  <bookViews>
    <workbookView xWindow="-108" yWindow="-108" windowWidth="23256" windowHeight="12576" xr2:uid="{A2EE4A01-3866-4779-8AF9-70A012763EB8}"/>
  </bookViews>
  <sheets>
    <sheet name="Sheet1" sheetId="1" r:id="rId1"/>
  </sheets>
  <definedNames>
    <definedName name="_xlnm._FilterDatabase" localSheetId="0" hidden="1">Sheet1!$A$8:$AK$205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5" i="1" l="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<sst xmlns="http://schemas.openxmlformats.org/spreadsheetml/2006/main" count="2691" uniqueCount="1478">
  <si>
    <t xml:space="preserve">Prices are subject to change. </t>
  </si>
  <si>
    <t xml:space="preserve">Please contact your local sales representatives for details. </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</si>
  <si>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</si>
  <si>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</si>
  <si>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</si>
  <si>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</si>
  <si>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</si>
  <si>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</si>
  <si>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</si>
  <si>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</si>
  <si>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</si>
  <si>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</si>
  <si>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</si>
  <si>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</si>
  <si>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</si>
  <si>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</si>
  <si>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</si>
  <si>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</si>
  <si>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</si>
  <si>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</si>
  <si>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</si>
  <si>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</si>
  <si>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</si>
  <si>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</si>
  <si>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</si>
  <si>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</si>
  <si>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</si>
  <si>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</si>
  <si>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</si>
  <si>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</si>
  <si>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</si>
  <si>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</si>
  <si>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</si>
  <si>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</si>
  <si>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</si>
  <si>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</si>
  <si>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The Mushroom at the End of the World</t>
  </si>
  <si>
    <t>On the Possibility of Life in Capitalist Ruins</t>
  </si>
  <si>
    <t>Tsing, Anna Lowenhaupt</t>
  </si>
  <si>
    <t>Princeton University Press</t>
  </si>
  <si>
    <t>Available</t>
  </si>
  <si>
    <t>Social Sciences</t>
  </si>
  <si>
    <t>Anthropology</t>
  </si>
  <si>
    <t>Social Anthropology</t>
  </si>
  <si>
    <t xml:space="preserve"> SOC000000 SOCIAL SCIENCE / General; SOC002010 SOCIAL SCIENCE / Anthropology / Cultural &amp; Social; SOC055000 SOCIAL SCIENCE / Agriculture &amp; Food (see also POLITICAL SCIENCE / Public Policy / Agriculture &amp; Food Policy)</t>
  </si>
  <si>
    <t>Matsutake is the most valuable mushroom in the world—and a weed that grows in human-disturbed forests across the northern hemisphere. Through its ability to nurture trees, matsutake helps forests to grow in daunting places. It is also an edible delicacy in Japan, where it sometimes commands astronomical prices. In all its contradictions, matsutake offers insights into areas far beyond just mushrooms and addresses a crucial question: what manages to live in the ruins we have made?  A tale of diversity within our damaged landscapes, The Mushroom at the End of the World follows one of the strangest commodity chains of our times to explore the unexpected corners of capitalism. Here, we witness the varied and peculiar worlds of matsutake commerce: the worlds of Japanese gourmets, capitalist traders, Hmong jungle fighters, industrial forests, Yi Chinese goat herders, Finnish nature guides, and more. These companions also lead us into fungal ecologies and forest histories to better understand the promise of cohabitation in a time of massive human destruction.By investigating one of the world's most sought-after fungi, The Mushroom at the End of the World presents an original examination into the relation between capitalist destruction and collaborative survival within multispecies landscapes, the prerequisite for continuing life on earth.</t>
  </si>
  <si>
    <t>One of Times Higher Education’s Best Books of 2015The publisher can really be congratulated. Rarely can one immerse oneself into an academic work with informative and sensuous pictures and figures that set a pace and allow the reader to explore the senses of smelling, grabbing, searching and walking. Tsing's book is not a conclusive analysis of post-capitalist processes but an outline for living sensuously, creatively and freely with each other.---Jenni Mölkäken, Suomen AntropologiWinner of the 2016 Victor Turner Prize in Ethnographic Writing, Society for Humanistic AnthropologyHighly original. . . . This book brilliantly turns the commerce and ecology of this most rare mushroom into a modern parable of post-industrial survival and environmental renewal.---Peter D Smith, The GuardianTsing's extraordinary book provides an intimate account of the ecology of the matsutake and the work of the pickers, entrepreneurs and gourmets who bring it into the global economy. As such, The Mushroom at the End of the World is about much more than mushrooms. This is a book, perhaps above all, about the experience of living in precarious times and about life at the edges or in the cracks of the world system of capitalism. . . . A remarkable and elegantly conceived book that well rewards close attention.---John Miller, Green LettersOne of Flavorwire’s 10 Best Books by Academic Publishers in 2015Finalist for the 2016 Northern California Book Awards in General Nonfiction, Northern California Book Reviewers It isn't often that one discovers a book that is at once scholarly in the best sense and written with the flowing prose of a well-crafted novel. Speaking to issues of major concern, The Mushroom at the End of the Worldis a brilliant work, superbly conceived, and a delight to read. —Marilyn Strathern, emeritus professor of social anthropology, University of CambridgeThrough</t>
  </si>
  <si>
    <t>Anna Lowenhaupt Tsing is professor of anthropology at the University of California, Santa Cruz, and a Niels Bohr Professor at Aarhus University in Denmark, where she codirects Aarhus University Research on the Anthropocene (AURA). She is the author of Friction and In the Realm of the Diamond Queen (both Princeton).</t>
  </si>
  <si>
    <t>N</t>
  </si>
  <si>
    <t>What Is Populism?</t>
  </si>
  <si>
    <t>Müller, Jan-Werner</t>
  </si>
  <si>
    <t>University of Pennsylvania Press</t>
  </si>
  <si>
    <t>Political Science</t>
  </si>
  <si>
    <t>Political Science, other</t>
  </si>
  <si>
    <t xml:space="preserve"> POL000000 POLITICAL SCIENCE / General</t>
  </si>
  <si>
    <t>Donald Trump, Silvio Berlusconi, Marine Le Pen, Hugo Chávez&amp;#8212populists are on the rise across the globe. But what exactly is populism? Should everyone who criticizes Wall Street or Washington be called a populist? What precisely is the difference between right-wing and left-wing populism? Does populism bring government closer to the people or is it a threat to democracy? Who are  the people  anyway and who can speak in their name? These questions have never been more pressing. In this groundbreaking volume, Jan-Werner Müller argues that at populism's core is a rejection of pluralism. Populists will always claim that they and they alone represent the people and their true interests. Müller also shows that, contrary to conventional wisdom, populists can govern on the basis of their claim to exclusive moral representation of the people: if populists have enough power, they will end up creating an authoritarian state that excludes all those not considered part of the proper  people.  The book proposes a number of concrete strategies for how liberal democrats should best deal with populists and, in particular, how to counter their claims to speak exclusively for  the silent majority  or  the real people.  Analytical, accessible, and provocative, What Is Populism? is grounded in history and draws on examples from Latin America, Europe, and the United States to define the characteristics of populism and the deeper causes of its electoral successes in our time.</t>
  </si>
  <si>
    <t>Jan-Werner Müller is Professor of Politics at Princeton University.</t>
  </si>
  <si>
    <t>Democracy</t>
  </si>
  <si>
    <t>A Reader</t>
  </si>
  <si>
    <t>Blaug, Ricardo</t>
  </si>
  <si>
    <t>Columbia University Press</t>
  </si>
  <si>
    <t xml:space="preserve"> PHI019000 PHILOSOPHY / Political; POL007000 POLITICAL SCIENCE / Political ideologies / Democracy; POL010000 POLITICAL SCIENCE / History &amp; Theory</t>
  </si>
  <si>
    <t>Democracy is an essential collection of source texts by major historical figures on the value of democracy, key concepts and practices, theoretical perspectives, and contemporary challenges. The volume includes reflections on democracy by Machiavelli, Hobbes, Madison, Mill, Lincoln, and Paine. It features Rousseau and Kant on freedom and autonomy Locke on equality Burke and Bakunin on representation Wollheim and Tocqueville on majority rule and Crick on citizenship. Conservative, Marxist, socialist, and feminist critiques are followed by new sections on the market, civil society, participation, the Internet, nationalism, religion, multiculturalism, cosmopolitan democracy, and violence. Perfect for course use, the book provides an unparalleled introduction to standard articulations of democracy and its multiple manifestations in our interconnected, conflict-ridden world.</t>
  </si>
  <si>
    <t>Preface to the Second Edition Acknowledgements Introduction: Democracy&amp;mdashTriumph or Crisis? Part I: Traditional Affirmations of DemocracyIntroduction 1. Pericles2. Aristotle3. Niccol&amp;#242 Machiavelli4. Thomas Hobbes5. Jean-Jacques Rousseau6. James Madison (et al.)7. John Stuart Mill8. Alexis de Tocqueville9. The Putney Debates 10. Thomas Paine11. The National Assembly of France12. Abraham Lincoln13. Joseph A. SchumpeterPart II: Key ConceptsSection 1: Freedom and AutonomyIntroduction 14. Jean-Jacques Rousseau15. Immanuel Kant16. Benjamin Constant17. Isaiah Berlin18. Robert Paul WolffSection 2: EqualityIntroduction 19. John Locke20. Jean-Jacques Rousseau21. Jean-Jacques Rousseau22. R. H. Tawney23. Bernard WilliamsSection 3: RepresentationIntroduction 24. Jean-Jacques Rousseau25. Edmund Burke26. James Mill27. Hanna Fenichel Pitkin28. Anne Phillips29. Iris Marion Young30. Michael Bakunin31. Pierre-Joseph ProudhonSection 4: Majority RuleIntroduction 32. Jean-Jacques Rousseau33. Richard Wollheim34. John Stuart Mill35. Alexis de Tocqueville36. Giovanni SartoriSection 5: CitizenshipIntroduction 37. Aristotle38. T. H. Marshall39. Will Kymlicka and Wayne Norman40. Bernard CrickPart III: Critiques of DemocracySection 6: Conservative, Elitist, and Authoritarian CritiquesIntroduction 41. Plato42. Edmund Burke43. Roger Scruton44. Benito Mussolini45. Carl Schmitt46. Max Weber47. Robert Michels48. Giovanni Sartori49. Joseph A. SchumpeterSection 7: Marxist and Socialist CritiquesI</t>
  </si>
  <si>
    <t>Ricardo Blaug is a reader in democracy and political theory at the University of Westminster.John Schwarzmantel is senior lecturer in politics at the University of Leeds.</t>
  </si>
  <si>
    <t>After Hegemony</t>
  </si>
  <si>
    <t>Cooperation and Discord in the World Political Economy</t>
  </si>
  <si>
    <t>Keohane, Robert O.</t>
  </si>
  <si>
    <t>Foreign Policy</t>
  </si>
  <si>
    <t xml:space="preserve"> POL011000 POLITICAL SCIENCE / International Relations / General</t>
  </si>
  <si>
    <t>This book is a comprehensive study of cooperation among the advanced capitalist countries. Can cooperation persist without the dominance of a single power, such as the United States after World War II? To answer this pressing question, Robert Keohane analyzes the institutions, or  international regimes,  through which cooperation has taken place in the world political economy and describes the evolution of these regimes as American hegemony has eroded. Refuting the idea that the decline of hegemony makes cooperation impossible, he views international regimes not as weak substitutes for world government but as devices for facilitating decentralized cooperation among egoistic actors. In the preface the author addresses the issue of cooperation after the end of the Soviet empire and with the renewed dominance of the United States, in security matters, as well as recent scholarship on cooperation.</t>
  </si>
  <si>
    <t xml:space="preserve"> Can cooperation increase if there is no hegemony? Yes, says Professor Keohane in this outstanding book. . . . The author's painstaking consideration of difficulties and objections should show how often narrow assumptions and obscurantist jargon have led to loose thinking and worse policy conclusions.  This is vital and powerful stuff. It makes a major contribution towards breaking the destructive polarization between realism and idealism which for far too long has obscured intellectual middle ground of real importance to policy-making. ---Barry Buzan, International AffairsWinner of the 1989 Grawemeyer Award for Ideas Improving World Order From review of Princeton's original edition:  The 'state of the art' publication on the influential, and somewhat controversial, idea of 'regime' in the study of international political economy.   This book takes a major step toward bringing economic reasoning and understanding of politics to bear on questions of international political economy. ---James E. Alt, Journal of Economic LiteratureOne of Choice&amp;#39s Outstanding Academic Titles for 1984 [T]he 'state-of-the-art' publication on the influential, and somewhat controversial, idea of 'regime' in the study of international political economy. The concept is provided with its most thoroughgoing, cogent and stimulating defence. ---R. J. Barry Jones, Political Studies</t>
  </si>
  <si>
    <t>Robert O. Keohane is Professor of International Affairs at the Woodrow Wilson School of Public and International Affairs, Princeton University. He is the author, with Gary King and Sidney Verba, of Designing Social Inquiry: Scientific Inference in Qualitative Research (Princeton) as well as the author, with Joseph S. Nye, Jr., of Power and Interdependence (Addison-Wesley).</t>
  </si>
  <si>
    <t>How to Think Like an Anthropologist</t>
  </si>
  <si>
    <t>Engelke, Matthew</t>
  </si>
  <si>
    <t>Biological Anthropology</t>
  </si>
  <si>
    <t xml:space="preserve"> SOC002000 SOCIAL SCIENCE / Anthropology / General</t>
  </si>
  <si>
    <t>From an award-winning anthropologist, a lively accessible, and at times irreverent introduction to the subjectWhat is anthropology? What can it tell us about the world? Why, in short, does it matter? For well over a century, cultural anthropologists have circled the globe, from Papua New Guinea to suburban England and from China to California, uncovering surprising facts and insights about how humans organize their lives and articulate their values. In the process, anthropology has done more than any other discipline to reveal what culture means--and why it matters. By weaving together examples and theories from around the world, Matthew Engelke provides a lively, accessible, and at times irreverent introduction to anthropology, covering a wide range of classic and contemporary approaches, subjects, and practitioners. Presenting a set of memorable cases, he encourages readers to think deeply about some of the key concepts with which anthropology tries to make sense of the world—from culture and nature to authority and blood. Along the way, he shows why anthropology matters: not only because it helps us understand other cultures and points of view but also because, in the process, it reveals something about ourselves and our own cultures, too.</t>
  </si>
  <si>
    <t>Praise for the UK edition:  Accessible yet genuinely insightful, this is a lively, original, and inclusive introduction to anthropology both as a scholarly discipline and as a way of life. It combines superb storytelling and broad coverage—ranging from the classics to the author's own fieldwork experiences—and shows why anthropology really ought to be seen as the core of the social sciences: a discipline that trains one's brain to look deeply and empathetically into the lives of others. —Charles King, Georgetown UniversityPraise for the UK edition:  Playful and perceptive, Matthew Engelke welcomes readers into the fascinating history and profound insights of anthropology. This elegant synthesis shows how the discipline can change the way we think about the world. —Caitlin Zaloom, author of Out of the Pits: Traders and Technology from Chicago to LondonInforming and perhaps occasionally startling readers who aren't themselves anthropologists--is a profoundly important goal. Engelke achieves his goal with crystal-clear writing, and occasional humor, too.---Barbara J. King, NPR, Praise for the UK edition:  How to Think Like an Anthropologist is a terrific introduction to the field. Beautifully written, winningly told, and provocative, the book captures the basic feature of the discipline: that anthropology is a way of seeing and thinking. Anthropology invites you to see yourself as someone else might see you. In this way, it is the most world-changing of fields. —T. M. Luhrmann, author of When God Talks Back We may not do research in faraway places or even nearby, among our curious neighbors, but we all need to be anthropologists. Thinking like an anthropologist means stopping to consider our common-sense categories in critical, comparative, and historically informed ways. Matthew Engelke's admirably lucid book gives us the tools we need. —James Clifford, author of Returns: Becoming Indigenous in</t>
  </si>
  <si>
    <t>Matthew Engelke is professor of anthropology at the London School of Economics and Political Science. An award-winning author and teacher, he is also a former editor of the Journal of the Royal Anthropological Institute.</t>
  </si>
  <si>
    <t>The People’S Choice</t>
  </si>
  <si>
    <t>How the Voter Makes Up His Mind in a Presidential Campaign</t>
  </si>
  <si>
    <t>Berelson, Bernard / Gaudet, Hazel / Lazarsfeld, Paul F.</t>
  </si>
  <si>
    <t>Domestic Policy, Parties, Other Political Organizations</t>
  </si>
  <si>
    <t xml:space="preserve"> POL015000 POLITICAL SCIENCE / Political Process / Political Parties</t>
  </si>
  <si>
    <t>Examines how the voter makes up their mind in a presidential election.  Also looks at the social and ideological differences between republicans and democrats during the early 1900's and who participates in elections.</t>
  </si>
  <si>
    <t>Economy and Society</t>
  </si>
  <si>
    <t>A New Translation</t>
  </si>
  <si>
    <t>Weber, Max</t>
  </si>
  <si>
    <t>Tribe, Keith</t>
  </si>
  <si>
    <t>Harvard University Press</t>
  </si>
  <si>
    <t>Sociology</t>
  </si>
  <si>
    <t>Sociology, other</t>
  </si>
  <si>
    <t xml:space="preserve"> BUS069030 BUSINESS &amp; ECONOMICS / Economics / Theory; PHI019000 PHILOSOPHY / Political; POL010000 POLITICAL SCIENCE / History &amp; Theory; POL042000 POLITICAL SCIENCE / Political Ideologies / General; SOC026040 SOCIAL SCIENCE / Sociology / Social Theory</t>
  </si>
  <si>
    <t>Keith Tribe’s new translation presents Economy and Society as it stood when Max Weber died. One of the world’s leading experts on Weber’s thought, Tribe has produced a clear and faithful translation that will become the definitive English edition of one of the few indisputably great intellectual works of the past 150 years.</t>
  </si>
  <si>
    <t>CoverTitle PageCopyrightContentsPreface&amp;#0&amp;#0&amp;#0&amp;#0&amp;#0&amp;#0&amp;#0&amp;#0&amp;#0&amp;#0&amp;#0&amp;#0&amp;#0&amp;#0Introduction to Max Weber’s Economy and SocietyOverview of Chapter One&amp;#0&amp;#0&amp;#0&amp;#0&amp;#0&amp;#0&amp;#0&amp;#0&amp;#0&amp;#0&amp;#0&amp;#0&amp;#0&amp;#0&amp;#0&amp;#0&amp;#0&amp;#0&amp;#0&amp;#0&amp;#0&amp;#0&amp;#0&amp;#0&amp;#0&amp;#0&amp;#0&amp;#0&amp;#0&amp;#01. Basic Sociological ConceptsOverview of Chapter Two&amp;#0&amp;#0&amp;#0&amp;#0&amp;#0&amp;#0&amp;#0&amp;#0&amp;#0&amp;#0&amp;#0&amp;#0&amp;#0&amp;#0&amp;#0&amp;#0&amp;#0&amp;#0&amp;#0&amp;#0&amp;#0&amp;#0&amp;#0&amp;#0&amp;#0&amp;#0&amp;#0&amp;#0&amp;#0&amp;#02. Basic Sociological Categories of Economic ActionOverview of Chapter Three&amp;#0&amp;#0&amp;#0&amp;#0&amp;#0&amp;#0&amp;#0&amp;#0&amp;#0&amp;#0&amp;#0&amp;#0&amp;#0&amp;#0&amp;#0&amp;#0&amp;#0&amp;#0&amp;#0&amp;#0&amp;#0&amp;#0&amp;#0&amp;#0&amp;#0&amp;#0&amp;#0&amp;#0&amp;#0&amp;#0&amp;#0&amp;#03. Types of RuleOverview of Chapter Four&amp;#0&amp;#0&amp;#0&amp;#0&amp;#0&amp;#0&amp;#0&amp;#0&amp;#0&amp;#0&amp;#0&amp;#0&amp;#0&amp;#0&amp;#0&amp;#0&amp;#0&amp;#0&amp;#0&amp;#0&amp;#0&amp;#0&amp;#0&amp;#0&amp;#0&amp;#0&amp;#0&amp;#0&amp;#0&amp;#0&amp;#04. Social Ranks and Social ClassesAppendix A: Translation Appendix&amp;#0&amp;#0&amp;#0&amp;</t>
  </si>
  <si>
    <t>Max Weber is out of style…It is about time for a reappraisal, and an excellent opportunity has been provided in the form of Keith Tribe’s new translation of Weber’s masterpiece.-- Nick Burns New CriterionKeith Tribe is one of the best Weberians around, and has been for decades. This excellent translation will make Max Weber’s work more readily available to a new generation of scholars. Weber’s major ideas never go stale, and Tribe’s translation will assure reliable access to them.-- Alan Sica, Pennsylvania State UniversityHarvard University Press could not have found a better translator than Keith Tribe for this project, and no Anglophone writer knows Weber better. Tribe has produced a fine translation that will help the non-specialist appreciate the greatness of Weber’s work.-- Peter Baehr, Lingnan University, Hong KongThe great Anglo-American tradition of Max Weber translation has never been more necessary than today, when English is the near-universal language of the academy and the German-language understanding of Weber has recently undergone a revolution. Keith Tribe brings us up to date with a new and appropriately revolutionary re-presentation of Max Weber’s final text of Economy and Society. In the 1960s Economy and Society was said to be the ABC of sociological theory now we can see it is the Everest.-- Peter Ghosh, University of OxfordGenerations of sociologists have thought they really understood what Max Weber was really doing in writing Economy and Society. Historians have long known this is more mythology than reality. And Keith Tribe has been one of the leading figures in putting back into proper context the emergence of those bits of text we can be certain that Weber was most on top of before he died. Tribe’s introduction to this volume is exemplary, letting us see quite how original and still surprising the first several chapters of Weber’s approac</t>
  </si>
  <si>
    <t>Keywords for American Cultural Studies, Third Edition</t>
  </si>
  <si>
    <t>Hendler, Glenn / Burgett, Bruce</t>
  </si>
  <si>
    <t>Keywords</t>
  </si>
  <si>
    <t>11</t>
  </si>
  <si>
    <t>New York University Press</t>
  </si>
  <si>
    <t xml:space="preserve"> SOC022000 SOCIAL SCIENCE / Popular Culture; SOC069000 SOCIAL SCIENCE / Ethnic Studies / American / General</t>
  </si>
  <si>
    <t>A timely, wide-ranging, expanded, and updated vocabulary for American Cultural StudiesSince its initial publication, scholars and students alike have turned to Keywords for American Cultural Studies as an invaluable resource for understanding key terms and debates in the fields of American studies and cultural studies. As scholarship has continued to evolve, this revised and expanded third edition offers indispensable meditations on new and developing concepts used in American studies, cultural studies, and beyond.Designed as a uniquely print-digital hybrid publication, this Keywords volume collects 114 essays, each focused on a single term such as “America,” “culture,” “diversity,” or “religion.” More than forty of the essays have been significantly revised for this new edition, and there are nineteen completely new keywords, including crucial additions such as “biopolitics,” “data,” “debt,” and “intersectionality.” Throughout the volume, interdisciplinary scholars explore these terms and others as nodal points in many of today’s most dynamic and vexed discussions of political and social life, both inside and outside of the academy. The Keywords website features forty-eight essays not in the print volume it also provides pedagogical tools for instructors using print and online keywords in their courses.The publication brings together essays by interdisciplinary scholars working in literary studies and political economy, cultural anthropology and ethnic studies, African American history and performance studies, gender studies and political theory. Some entries are explicitly argumentative others are more descriptive. All are clear, challenging, and critically engaged. As a whole, Keywords for American Cultural Studies provides an accessible A-to-Z survey of prevailing academic buzzwords and a flexible tool for carving out new areas of inquiry.</t>
  </si>
  <si>
    <t>BurgettBruce: Bruce Burgett is Dean and Professor in the School of Interdisciplinary Arts and Sciences at the University of Washington, Bothell, graduate faculty in the Department of English at the University of Washington, Seattle, and co-director of the UW graduate Certificate in Public Scholarship. He is the author of Sentimental Bodies: Sex, Gender, and Citizenship in the Early Republic.HendlerGlenn: Glenn Hendler is Associate Professor and Chair in the English Department at Fordham University, where he also teaches in the American Studies Program. He is the author of Public Sentiments: Structures of Feeling in Nineteenth-Century American Literature.Bruce Burgett (Editor)  Bruce Burgett is Dean and Professor in the School of Interdisciplinary Arts and Sciences at the University of Washington, Bothell, graduate faculty in the Department of English at the University of Washington, Seattle, and co-director of the UW graduate Certificate in Public Scholarship. He is the author of Sentimental Bodies: Sex, Gender, and Citizenship in the Early Republic.Glenn Hendler (Editor)  Glenn Hendler is Associate Professor and Chair in the English Department at Fordham University, where he also teaches in the American Studies Program. He is the author of Public Sentiments: Structures of Feeling in Nineteenth-Century American Literature.</t>
  </si>
  <si>
    <t>The Land of Open Graves</t>
  </si>
  <si>
    <t>Living and Dying on the Migrant Trail</t>
  </si>
  <si>
    <t>De Leon, Jason</t>
  </si>
  <si>
    <t>California Series in Public Anthropology</t>
  </si>
  <si>
    <t>36</t>
  </si>
  <si>
    <t>University of California Press</t>
  </si>
  <si>
    <t xml:space="preserve"> SOC002000 SOCIAL SCIENCE / Anthropology / General; SOC007000 SOCIAL SCIENCE / Emigration &amp; Immigration; SOC051000 SOCIAL SCIENCE / Violence in Society</t>
  </si>
  <si>
    <t>In his gripping and provocative debut, anthropologist Jason De Le&amp;oacuten sheds light on one of the most pressing political issues of our time&amp;mdashthe human consequences of US immigration policy.&amp;#160 The Land of Open Graves reveals the suffering and deaths that occur daily in the Sonoran Desert of Arizona as thousands of undocumented migrants attempt to cross the border from Mexico into the United States. Drawing on the four major fields of anthropology, De Le&amp;oacuten uses an innovative combination of ethnography, archaeology, linguistics, and forensic science to produce a scathing critique of Prevention through Deterrence,&amp;rdquo the federal border enforcement policy that encourages migrants to cross in areas characterized by extreme environmental conditions and high risk of death. For two decades, this policy has failed to deter border crossers while successfully turning the rugged terrain of southern Arizona into a killing field. In harrowing detail, De Le&amp;oacuten chronicles the journeys of people who have made dozens of attempts to cross the border and uncovers the stories of the objects and bodies left behind in the desert.The Land of Open Graves will spark debate and controversy.</t>
  </si>
  <si>
    <t>Introduction &amp;#160 PART ONE. THIS HARD LAND 1. Prevention Through Deterrence 2. Dangerous Ground 3. Necroviolence &amp;#160 PART TWO. EL CAMINO 4. Memo and Lucho 5. Deported 6. Technological Warfare 7. The Crossing &amp;#160 PART THREE. PERILOUS TERRAIN 8. Exposure 9. You Can´t Leave Them Behind 10. Maricela 11. We Will Wait until You Get Here 12. Epilogue &amp;#160 Acknowledgments Appendix A. Border Patrol Apprehensions, Southern Border Sectors, 2000&amp;ndash2014 Appendix B. Border Patrol Apprehensions, Tucson Sector, by Distance from the Border, Fiscal Years 2010 and 2011 Notes References Index</t>
  </si>
  <si>
    <t>De LeonJason: Jason De Le&amp;oacuten is Associate Professor of Anthropology at the University of Michigan and Director of the Undocumented Migration Project, a long-term anthropological study of clandestine border crossings between Mexico and the United States. His academic work has been featured in numerous media outlets, including National Public Radio, the New York Times Magazine,&amp;#160Al Jazeera magazine, The Huffington Post, and Vice magazine. In 2013, De Le&amp;oacuten was named a National Geographic Emerging Explorer.</t>
  </si>
  <si>
    <t>The Civic Culture</t>
  </si>
  <si>
    <t>Political Attitudes and Democracy in Five Nations</t>
  </si>
  <si>
    <t>Verba, Sidney / Almond, Gabriel Abraham</t>
  </si>
  <si>
    <t>Center for International Studies, Princeton University</t>
  </si>
  <si>
    <t>1943</t>
  </si>
  <si>
    <t>The authors interviewed over 5,000 citizens in Germany, Italy, Mexico, Great Britain, and the U.S. to learn political attitudes in modem democratic states.Originally published in 1963.The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</si>
  <si>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In the Ruins of Neoliberalism</t>
  </si>
  <si>
    <t>The Rise of Antidemocratic Politics in the West</t>
  </si>
  <si>
    <t>Brown, Wendy</t>
  </si>
  <si>
    <t>The Wellek Library Lectures</t>
  </si>
  <si>
    <t xml:space="preserve"> PHI019000 PHILOSOPHY / Political; PHI040000 PHILOSOPHY / Movements / Critical Theory; POL010000 POLITICAL SCIENCE / History &amp; Theory</t>
  </si>
  <si>
    <t>Wendy Brown explains the hard-right turn in Western politics. She argues that neoliberalism’s intensification of nihilism coupled with its accidental wounding of white male supremacy generates an apocalyptic populism willing to destroy the world rather than endure a future in which this supremacy disappears.</t>
  </si>
  <si>
    <t>AcknowledgmentsIntroduction1. Society Must Be Dismantled2. Politics Must Be Dethroned3. The Personal, Protected Sphere Must Be Extended 4. Speaking Wedding Cakes and Praying Pregnancy Centers: Religious Liberty and Free Speech in Neoliberal Jurisprudence 5. No Future for White Men: Nihilism, Fatalism, and RessentimentNotesIndex</t>
  </si>
  <si>
    <t>Nicholas Xenos, Director of the Amherst Program in Critical Theory:Brown attends to the perceived puzzles of neoliberalism that have baffled other analysts and solves them outright. In the Ruins of Neoliberalism offers a complete rethinking of our current political reality.Étienne Balibar, author of Secularism and Cosmopolitanism:In her fascinating book, Wendy Brown demonstrates that neoliberal rationality, more than merely economistic in spirit, also contains a reactionary moralism. The two elements dovetail in curtailing every form of equality. This has devastating effects, as we can observe in the world from Trump to Bolsonaro to Erdogan.</t>
  </si>
  <si>
    <t>BrownWendy: Wendy Brown (PhD, Political Philosophy, Princeton) is Class of 1936 First Professor of Political Science at the University of California at Berkeley. She is the author of Undoing the Demos: Neoliberalism's Stealth Revolution (Zone, 2015), Walled States, Waning Sovereignty (Zone, 2010), and Regulating Aversion: Tolerance in the Age of Empire and Identity (Princeton, 2006) and coauthor (with Rainer Forst) of The Power of Tolerance (Columbia, 2014), among a number of other titles. Her interests include political theory, critical theory, continental philosophy, psychoanalysis, democratic theory, capitalism, and neoliberalism.Wendy Brown is Class of 1936 First Chair at the University of California, Berkeley, where she teaches political theory. Her recent books include Undoing the Demos: Neoliberalism’s Stealth Revolution (2015) and Walled States, Waning Sovereignty (2010).</t>
  </si>
  <si>
    <t>Encountering Development</t>
  </si>
  <si>
    <t>The Making and Unmaking of the Third World</t>
  </si>
  <si>
    <t>Escobar, Arturo</t>
  </si>
  <si>
    <t>Princeton Studies in Culture/Power/History</t>
  </si>
  <si>
    <t>1</t>
  </si>
  <si>
    <t xml:space="preserve"> BUS068000 BUSINESS &amp; ECONOMICS / Development / Economic Development; SOC002000 SOCIAL SCIENCE / Anthropology / General; SOC042000 SOCIAL SCIENCE / Developing &amp; Emerging Countries</t>
  </si>
  <si>
    <t>How did the industrialized nations of North America and Europe come to be seen as the appropriate models for post-World War II societies in Asia, Africa, and Latin America? How did the postwar discourse on development actually create the so-called Third World? And what will happen when development ideology collapses? To answer these questions, Arturo Escobar shows how development policies became mechanisms of control that were just as pervasive and effective as their colonial counterparts. The development apparatus generated categories powerful enough to shape the thinking even of its occasional critics while poverty and hunger became widespread.  Development  was not even partially  deconstructed  until the 1980s, when new tools for analyzing the representation of social reality were applied to specific  Third World  cases. Here Escobar deploys these new techniques in a provocative analysis of development discourse and practice in general, concluding with a discussion of alternative visions for a postdevelopment era. Escobar emphasizes the role of economists in development discourse--his case study of Colombia demonstrates that the economization of food resulted in ambitious plans, and more hunger. To depict the production of knowledge and power in other development fields, the author shows how peasants, women, and nature became objects of knowledge and targets of power under the  gaze of experts.  In a substantial new introduction, Escobar reviews debates on globalization and postdevelopment since the book's original publication in 1995 and argues that the concept of postdevelopment needs to be redefined to meet today's significantly new conditions. He then calls for the development of a field of  pluriversal studies,  which he illustrates with examples from recent Latin American movements.</t>
  </si>
  <si>
    <t xml:space="preserve"> Arturo Escobar has given us an important and exciting take on issues of Third World development and its alternatives. . . . [This book] indisputably provides some exciting and significant new ways of thinking about development. . . . Arturo Escobar has done us all a service.  [T]he cultural critique--and politics--proposed in this penetrating book are crucial in these perilous times. ---Michael F. Jiménez, American Journal of Sociology An intelligent and thorough overview of the rise of the concept of 'development' . . . . [This book] represents the best of interdisciplinary work in cultural studies and speaks to central debates across the permeable borders of anthropology, economics, history, sociology, and development studies. —Orin Starn, Duke University [I]mportant. . . . [A]n original and provocative analysis. </t>
  </si>
  <si>
    <t>Arturo Escobar is the Kenan Distinguished Professor of Anthropology at the University of North Carolina, Chapel Hill. His most recent book is Territories of Difference.</t>
  </si>
  <si>
    <t>Ethnography and Virtual Worlds</t>
  </si>
  <si>
    <t>A Handbook of Method</t>
  </si>
  <si>
    <t>Taylor, T. L.</t>
  </si>
  <si>
    <t xml:space="preserve"> SOC002010 SOCIAL SCIENCE / Anthropology / Cultural &amp; Social; SOC026000 SOCIAL SCIENCE / Sociology / General; SOC052000 SOCIAL SCIENCE / Media Studies</t>
  </si>
  <si>
    <t>Ethnography and Virtual Worlds is the only book of its kind--a concise, comprehensive, and practical guide for students, teachers, designers, and scholars interested in using ethnographic methods to study online virtual worlds, including both game and nongame environments. Written by leading ethnographers of virtual worlds, and focusing on the key method of participant observation, the book provides invaluable advice, tips, guidelines, and principles to aid researchers through every stage of a project, from choosing an online fieldsite to writing and publishing the results.   Provides practical and detailed techniques for ethnographic research customized to reflect the specific issues of online virtual worlds, both game and nongame   Draws on research in a range of virtual worlds, including Everquest, Second Life, There.com, and World of Warcraft   Provides suggestions for dealing with institutional review boards, human subjects protocols, and ethical issues   Guides the reader through the full trajectory of ethnographic research, from research design to data collection, data analysis, and writing up and publishing research results   Addresses myths and misunderstandings about ethnographic research, and argues for the scientific value of ethnography</t>
  </si>
  <si>
    <t xml:space="preserve"> Either at the chapter level or as a whole, Ethnography and Virtual Worlds provides invaluable advice, tips, guide-lines, principles and further resources to aid researchers through every stage of a participant observation virtual worlds research project, from choosing the online field site to writing and publishing the results. ---John F. Barber, Leonardo Written by a very authoritative team, this is a distinctive guide, rich in practical advice grounded in the authors' experiences. —Christine Hine, author of Virtual Ethnography In this useful volume, the coauthors, each of whom is an accomplished virtual world ethnographer, pretty much put to rest threshold questions that might be raised about whether virtual worlds and online cultures can be proper objects of anthropological research. . . . [T]he authors provide as much insight and instructive commentary about traditional ethnography as they do about the ethnography of virtual worlds.  I would . . . enthusiastically recommend this book to people interested in virtual world and other digital media ethnography--not just as a handbook of method--but as a compilation of the collective wisdom of these four very experienced and highly respected ethnographers--and as a thoroughly good read. ---Jeni Paay, Computer Supported Cooperative Work This might be the best thing I have ever read about ethnography. I love this book. —Lori Kendall, author of Hanging Out in the Virtual Pub [The authors] have produced a very interesting and timely contribution clearly written, with easy-to-follow case studies. . . . Ethnography and Virtual Worlds will be useful to any graduate student in social sciences, but as well in humanities, media and Cultural Studies or in any interdisciplinary approach focused on virtual worlds. It is not an introduction to ethnography as such, rather a helpful guide to help scholars already familiar with ethnography and rela</t>
  </si>
  <si>
    <t>Tom Boellstorff is professor of anthropology at the University of California, Irvine. His books include Coming of Age in Second Life: An Anthropologist Explores the Virtually Human. Bonnie Nardi is professor of informatics at the University of California, Irvine. Her books include My Life as a Night Elf Priest: An Anthropological Account of World of Warcraft. Celia Pearce is associate professor of digital media at Georgia Institute of Technology. Her books include Communities of Play: Emergent Cultures in Multiplayer Games and Virtual Worlds. T. L. Taylor is associate professor of comparative media studies at Massachusetts Institute of Technology. Her books include Play Between Worlds: Exploring Online Game Culture.</t>
  </si>
  <si>
    <t>Making All Black Lives Matter</t>
  </si>
  <si>
    <t>Reimagining Freedom in the Twenty-First Century</t>
  </si>
  <si>
    <t>Ransby, Barbara</t>
  </si>
  <si>
    <t>American Studies Now: Critical Histories of the Present</t>
  </si>
  <si>
    <t>6</t>
  </si>
  <si>
    <t xml:space="preserve"> POL004000 POLITICAL SCIENCE / Civil Rights; SOC001000 SOCIAL SCIENCE / Ethnic Studies / African American Studies; SOC010000 SOCIAL SCIENCE / Feminism &amp; Feminist Theory; SOC070000 SOCIAL SCIENCE / Race &amp; Ethnic Relations</t>
  </si>
  <si>
    <t>A powerful &amp;mdash and personal &amp;mdash account of the movement and its players.&amp;mdashThe&amp;#160Washington PostThis perceptive resource on radical black liberation movements in the 21st century can inform anyone wanting to better understand . . . how to make social change.&amp;rdquo&amp;mdashPublishers Weekly The breadth and impact of Black Lives Matter in the United States has been extraordinary. Between 2012 and 2016, thousands of people marched, rallied, held vigils, and engaged in direct actions to protest and draw attention to state and vigilante violence against Black people. What began as outrage over the 2012 murder of Trayvon Martin and the exoneration of his killer, and accelerated during the Ferguson uprising of 2014, has evolved into a resurgent Black Freedom Movement, which includes a network of more than fifty organizations working together under the rubric of the Movement for Black Lives coalition. Employing a range of creative tactics and embracing group-centered leadership models, these visionary young organizers, many of them women, and many of them queer, are not only calling for an end to police violence, but demanding racial justice, gender justice, and systemic change. In Making All Black Lives Matter, award-winning historian and longtime activist Barbara Ransby outlines the scope and genealogy of this movement, documenting its roots in Black feminist politics and situating it squarely in a Black radical tradition, one that is anticapitalist, internationalist, and focused on some of the most marginalized members of the Black community. From the perspective of a participant-observer, Ransby maps the movement, profiles many of its lesser-known leaders, measures its impact, outlines its challenges, and looks toward its future.&amp;#160</t>
  </si>
  <si>
    <t>Introduction 1. Roots and Recalibrated Expectations: Prologue to a Movement 2. Justice for Trayvon: The Spark 3. The Ferguson Uprising and Its Reverberations 4. Black Rage and Blacks in Power: Baltimore and Electoral Politics 5. Themes, Dilemmas, and Challenges 6. Backlash and a Price 7. A View from the Local: Chicago´s Fighting Spirit 8. Political Quilters and Maroon Spaces Conclusion Epilogue: A Personal Reflection Acknowledgments Notes Glossary Key Figures Selected Bibliography</t>
  </si>
  <si>
    <t>RansbyBarbara: Barbara Ransby is a historian, author, and longtime activist. She is the author of the acclaimed biography&amp;#160Ella Baker and the Black Freedom Movement. Ransby was one of the founders of African American Women in Defense of Ourselves in 1991 and the Black Radical Congress in 1998. She is the editor of the journal&amp;#160Souls: A Critical Journal of Black Politics, Culture and Society, and Professor and Director of the Social Justice Initiative at the University of Illinois at Chicago.Visit barbararansby.com for tour dates and speaking engagements. &amp;#160</t>
  </si>
  <si>
    <t>Seeing Like a State</t>
  </si>
  <si>
    <t>How Certain Schemes to Improve the Human Condition Have Failed</t>
  </si>
  <si>
    <t>Scott, James C.</t>
  </si>
  <si>
    <t>Veritas Paperbacks</t>
  </si>
  <si>
    <t>Yale University Press</t>
  </si>
  <si>
    <t>“One of the most profound and illuminating studies of this century to have been published in recent decades.”—John Gray, New York Times Book Review   Hailed as “a magisterial critique of top-down social planning” by the New York Times, this essential work analyzes disasters from Russia to Tanzania to uncover why states so often fail—sometimes catastrophically—in grand efforts to engineer their society or their environment, and uncovers the conditions common to all such planning disasters.   “Beautifully written, this book calls into sharp relief the nature of the world we now inhabit.”—New Yorker   “A tour de force.”— Charles Tilly, Columbia University</t>
  </si>
  <si>
    <t>James C. Scott is Sterling Professor of Political Science and codirector of the Agrarian Studies Program at Yale University.</t>
  </si>
  <si>
    <t>The Privileged Poor</t>
  </si>
  <si>
    <t>How Elite Colleges Are Failing Disadvantaged Students</t>
  </si>
  <si>
    <t>Jack, Anthony Abraham</t>
  </si>
  <si>
    <t>Education</t>
  </si>
  <si>
    <t>Education Systems</t>
  </si>
  <si>
    <t xml:space="preserve"> EDU001030 EDUCATION / Administration / Higher; EDU015000 EDUCATION / Higher; EDU038000 EDUCATION / Student Life &amp; Student Affairs; EDU040000 EDUCATION / Philosophy, Theory &amp; Social Aspects; SOC026000 SOCIAL SCIENCE / Sociology / General; SOC050000 SOCIAL SCIENCE / Social Classes &amp; Economic Disparity</t>
  </si>
  <si>
    <t>Getting in is only half the battle. The struggles of less privileged students continue long after they’ve arrived on campus. Anthony Jack reveals how—and why—admission to elite schools does not mean acceptance for disadvantaged students, and he explains what schools can do differently to help the privileged poor thrive.</t>
  </si>
  <si>
    <t>CoverTitle PageCopyrightDedicationEpigraphContentsAbbreviationsIntroduction: Can Poor Students Be Privileged?1. “Come with Me to Italy! 2. “Can You Sign Your Book for Me? 3. “I, Too, Am Hungry Conclusion: Beyond Access&amp;#0&amp;#0&amp;#0&amp;#0&amp;#0&amp;#0&amp;#0&amp;#0&amp;#0&amp;#0&amp;#0&amp;#0&amp;#0&amp;#0&amp;#0&amp;#0&amp;#0&amp;#0&amp;#0&amp;#0&amp;#0&amp;#0&amp;#0&amp;#0&amp;#0&amp;#0&amp;#0&amp;#0&amp;#0&amp;#0&amp;#0&amp;#0AppendixNotesAcknowledgmentsIndex</t>
  </si>
  <si>
    <t>Jack’s investigation redirects attention from the matter of access to the matter of inclusion. Rather than parse the spurious meritocracy of admissions, his book challenges universities to support the diversity they indulge in advertising.-- New YorkerWhat Jack discovered challenges us to think carefully about the campus lives of poor students and the responsibility elite institutions have for not only their education but also their social and economic mobility…The Privileged Poor breaks new ground on social and educational questions of great import.-- Washington Post[An] eye-opening exposure of what it’s like to be poor on elite college campuses…Jack’s book brings home the pain and reality of on-campus poverty and puts the blame squarely on elite institutions for fostering policies that often ‘emphasize class differences, amplifying students’ feelings of difference and undercutting their sense of belonging.’-- Washington PostA sobering reminder that, despite considerable efforts in recent years to increase the intake of talented young adults from disadvantaged backgrounds into leading universities and colleges, much more needs to be done to prepare and support them during their studies if they are to thrive.-- Andrew Jack Financial Times[An] examination of the way elite colleges and universities welcome, and don’t welcome, students from the working classes.-- Edwin Aponte The NationNavigating college is hard for many young people, and for low-income students or kids whose parents didn’t go to college, it can be even trickier…So many professors have told me this book made them rethink their own classrooms.-- Elissa Nadworny NPR BooksThe lesson is plain—simply admitting low-income students is just the start of a university’s obligations. Once they’re on campus, colleges must show them that they are full-fledged citizen.-- David Kirp Americ</t>
  </si>
  <si>
    <t>Histories of Racial Capitalism</t>
  </si>
  <si>
    <t>Leroy, Justin / Jenkins, Destin</t>
  </si>
  <si>
    <t>Columbia Studies in the History of U.S. Capitalism</t>
  </si>
  <si>
    <t xml:space="preserve"> BUS023000 BUSINESS &amp; ECONOMICS / Economic History; HIS037030 HISTORY / Modern / General; POL042060 POLITICAL SCIENCE / Political Ideologies / Capitalism; SOC031000 SOCIAL SCIENCE / Discrimination &amp; Race Relations</t>
  </si>
  <si>
    <t>This book brings together for the first time distinguished and rising scholars to consider the utility of the concept of racial capitalism across historical settings. By theorizing and testing racial capitalism in different circumstances, this book shows its analytical and political power for today’s scholars and activists.</t>
  </si>
  <si>
    <t>Foreword, by Angela P. HarrisIntroduction: The Old History of Capitalism, by Destin Jenkins and Justin Leroy1. Race, Innovation, and Financial Growth: The Example of Foreclosure, by K-Sue Park2. Gendering Racial Capitalism and the Black Heretical Tradition, by Shauna J. Sweeney3. The Indebted Among the “Free”: Producing Indian Labor through the Layers of Racial Capitalism, by Mishal Khan4. Transpacific Migration, Racial Surplus, and Colonial Settlement, by Allan E. S. Lumba5. The Counterrevolution of Property Along the 32nd Parallel, by Manu Karuka6. Racial Capitalism and Black Philosophies of History, by Justin Leroy7. Ghosts of the Past: Debt, the New South, and the Propaganda of History, by Destin Jenkins8. Dead Labor: On Racial Capital and Fossil Capital, by Ryan Cecil Jobson9. “They Speak Our Language . . . Business”: Latinx Businesspeople and the Pursuit of Wealth in New York City, by Pedro A. RegaladoContributorsAcknowledgmentsIndex</t>
  </si>
  <si>
    <t>Keeanga-Yamahtta Taylor, Princeton University:Jenkins and Leroy have amassed an erudite and rigorous collection of essays that flesh out the meaning of racial capitalism in ways that are surprising and illuminating, and will extend a desperately needed debate.</t>
  </si>
  <si>
    <t>Destin Jenkins is the Neubauer Family Assistant Professor of History at the University of Chicago.Justin Leroy is assistant professor of history and codirector of the Mellon Research Initiative on Racial Capitalism at the University of California, Davis.</t>
  </si>
  <si>
    <t>Is Multiculturalism Bad for Women?</t>
  </si>
  <si>
    <t>Okin, Susan Moller</t>
  </si>
  <si>
    <t>Cohen, Joshua / Howard, Matthew / Nussbaum, Martha C.</t>
  </si>
  <si>
    <t xml:space="preserve"> SOC028000 SOCIAL SCIENCE / Women's Studies</t>
  </si>
  <si>
    <t>Polygamy, forced marriage, female genital mutilation, punishing women for being raped, differential access for men and women to health care and education, unequal rights of ownership, assembly, and political participation, unequal vulnerability to violence. These practices and conditions are standard in some parts of the world. Do demands for multiculturalism--and certain minority group rights in particular--make them more likely to continue and to spread to liberal democracies? Are there fundamental conflicts between our commitment to gender equity and our increasing desire to respect the customs of minority cultures or religions? In this book, the eminent feminist Susan Moller Okin and fifteen of the world's leading thinkers about feminism and multiculturalism explore these unsettling questions in a provocative, passionate, and illuminating debate. Okin opens by arguing that some group rights can, in fact, endanger women. She points, for example, to the French government's giving thousands of male immigrants special permission to bring multiple wives into the country, despite French laws against polygamy and the wives' own bitter opposition to the practice. Okin argues that if we agree that women should not be disadvantaged because of their sex, we should not accept group rights that permit oppressive practices on the grounds that they are fundamental to minority cultures whose existence may otherwise be threatened. In reply, some respondents reject Okin's position outright, contending that her views are rooted in a moral universalism that is blind to cultural difference. Others quarrel with Okin's focus on gender, or argue that we should be careful about which group rights we permit, but not reject the category of group rights altogether. Okin concludes with a rebuttal, clarifying, adjusting, and extending her original position. These incisive and accessible essays--expanded from their original publication in Boston Review and incl</t>
  </si>
  <si>
    <t xml:space="preserve"> This book brings together impressively varied voices who help to set the terms for discussing the relationship of feminism and multiculturalism. They show in no uncertain terms that feminists have something important to say to multiculturalists, and vice versa. —Amy Gutmann, Princeton University This collection offers succinct, compelling and intelligent arguments on both sides, notably from a diverse group of respondents' to Okin's views.  This is a magnificent contribution to the field. It manages the tour de force of combining a striking contribution to political philosophy with an extremely readable text that will engage the general intellectual reader. All the entries are well written, short and to the point, and arranged in a fair, balanced way that never lets the attention sag. —Jane Mansbridge, John F. Kennedy School of Government, Harvard UniversityMartha C. Nussbaum, Recipient of the 2012 Prince of Asturias Award for Social Sciences</t>
  </si>
  <si>
    <t>Susan Moller Okin is Marta Sutton Weeks Professor of Ethics in Society and Professor of Political Science at Stanford University. She is the author of Women in Western Political Thought (Princeton) and Justice, Gender, and the Family (Basic Books). Joshua Cohen is Arthur and Ruth Sloan Professor of Political Science at the Massachusetts Institute of Technology, and is Editor in Chief of Boston Review. Matthew Howard is an editor and writer living in New York, and a contributing editor to Boston Review. Martha C. Nussbaum is Ernst Freund Distinguished Professor of Law and Ethics at the University of Chicago.</t>
  </si>
  <si>
    <t>Staying with the Trouble</t>
  </si>
  <si>
    <t>Making Kin in the Chthulucene</t>
  </si>
  <si>
    <t>Haraway, Donna J.</t>
  </si>
  <si>
    <t>Experimental futures : technological lives, scientific arts, anthropological voices</t>
  </si>
  <si>
    <t>Duke University Press</t>
  </si>
  <si>
    <t xml:space="preserve"> SCI075000 SCIENCE / Philosophy &amp; Social Aspects; SOC010000 SOCIAL SCIENCE / Feminism &amp; Feminist Theory</t>
  </si>
  <si>
    <t>In the midst of spiraling ecological devastation, multispecies feministtheorist Donna J. Haraway offers provocative new ways to reconfigure our relationsto the earth and all its inhabitants. She eschews referring to our current epoch asthe Anthropocene, preferring to conceptualize it as what she calls the Chthulucene,as it more aptly and fully describes our epoch as one in which the human andnonhuman are inextricably linked in tentacular practices. The Chthulucene, Harawayexplains, requires sym-poiesis, or making-with, rather than auto-poiesis, orself-making. Learning to stay with the trouble of living and dying together on adamaged earth will prove more conducive to the kind of thinking that would providethe means to building more livable futures. Theoretically and methodologicallydriven by the signifier SF—string figures, science fact, science fiction,speculative feminism, speculative fabulation, so far—Staying with theTrouble further cements Haraway's reputation as one of the most daring andoriginal thinkers of our time.</t>
  </si>
  <si>
    <t>List of Illustrations ixAcknowledgmentsxiIntroduction 11. Playing String Figures withCompanion Species 92. Tentacular Thinking: Anthropocene,Capitalocene, Chthulucene 303. Sympoiesis: Symbiogenesis and theLively Arts of Staying with the Trouble 584. Making Kin:Anthropocene, Capitalocene, Plantationocene, Chthulucene 995.Awash in Urine: DES and Premarin in Multispecies Response-ability1046. Sowing Worlds: A Seed Bag for Terraforming with EarthOthers 1177. A Curious Practice 1268. TheCamille Stories: Children of Compost 134Notes169Bibliography 229Index265</t>
  </si>
  <si>
    <t xml:space="preserve"> Nancy Jane Moore Cascadia SubductionZone-- Archie DaviesAntipode-- Matt Thompson SavageMinds-- Nina PowerSpike-- Astrida Neimanis AustralianFeminist Studies-- Waltraud ErnstAngelaki-- Jenny Turner London Review ofBooks-- Sarah Franklin AmericanAnthropologist-- Leah AronowskyEndeavor-- Caterina Scaramelli AmericanEthnologist-- Paulla Ebron and Anna TsingFeminist Studies-- Kyla Tompkins AmericanQuarterly</t>
  </si>
  <si>
    <t>Donna J. Haraway is Distinguished Professor Emerita in the History ofConsciousness Department at the University of California, Santa Cruz, and the authorof several books, most recently, ManifestlyHaraway.</t>
  </si>
  <si>
    <t>Science Communication</t>
  </si>
  <si>
    <t>Dascal, Marcelo / Gloning, Thomas / Leßmöllmann, Annette</t>
  </si>
  <si>
    <t>Handbooks of Communication Science</t>
  </si>
  <si>
    <t>17</t>
  </si>
  <si>
    <t>De Gruyter Mouton</t>
  </si>
  <si>
    <t>Communication Science</t>
  </si>
  <si>
    <t>Communication Science, other</t>
  </si>
  <si>
    <t xml:space="preserve"> LAN004000 LANGUAGE ARTS &amp; DISCIPLINES / Communication Studies; LAN009000 LANGUAGE ARTS &amp; DISCIPLINES / Linguistics / General</t>
  </si>
  <si>
    <t>The volume gives a multi-perspective overview of scholarly and science communication, exploring its diverse functions, modalities, interactional structures, and dynamics in a rapidly changing world. In addition, it provides a guide to current research approaches and traditions on communication in many disciplines, including the humanities, technology, social and natural sciences, and on forms of communication with a wide range of audiences.</t>
  </si>
  <si>
    <t xml:space="preserve"> Insgesamt ist dieses neue Handbuch „Science Communication“ ein Ausrufezeichen: Europäische Wissenschaftskommunikationsforschung existiert: Fundiert, mit breitemAnsatz, mit vielen hochklassigen Forschungsergebnissen!  Reiner Korbmann in: https://wissenschaftkommuniziert.wordpress.com/2020/04/21/ein-neues-standardwerk-der-wissenschaftskommunikation-forschung-pur-in-science-communication/ (21.04.2020)   Altogether this is the most comprehensive and multidisciplinary single volume on science communication currently available and as such it is definitely worth being on the shelf of anyone interested in understanding and teaching the topic in its widest possible scope. […] Each chapter thoroughly references further work, which makes the reference lists a very useful resource in themselves, enabling pursuit of the specific topics to the next level(s).  Erik Stengler in JCOM (Journal of Science Communication) 19(03), https://doi.org/10.22323/2.19030702. (29.06.2020)</t>
  </si>
  <si>
    <t>Annette Leßmöllmann, Karlsruhe Inst. of Technology Marcelo Dascal, University of Tel Aviv Thomas Gloning, University Gießen.</t>
  </si>
  <si>
    <t>Not for Profit</t>
  </si>
  <si>
    <t>Why Democracy Needs the Humanities - Updated Edition</t>
  </si>
  <si>
    <t>Nussbaum, Martha C.</t>
  </si>
  <si>
    <t>The Public Square</t>
  </si>
  <si>
    <t>21</t>
  </si>
  <si>
    <t>Education, other</t>
  </si>
  <si>
    <t xml:space="preserve"> EDU000000 EDUCATION / General; EDU003000 EDUCATION / Aims &amp; Objectives; EDU034000 EDUCATION / Educational Policy &amp; Reform / General; EDU040000 EDUCATION / Philosophy, Theory &amp; Social Aspects; PHI019000 PHILOSOPHY / Political</t>
  </si>
  <si>
    <t>In this short and powerful book, celebrated philosopher Martha Nussbaum makes a passionate case for the importance of the liberal arts at all levels of education. Historically, the humanities have been central to education because they have been seen as essential for creating competent democratic citizens. But recently, Nussbaum argues, thinking about the aims of education has gone disturbingly awry in the United States and abroad. We increasingly treat education as though its primary goal were to teach students to be economically productive rather than to think critically and become knowledgeable, productive, and empathetic individuals. This shortsighted focus on profitable skills has eroded our ability to criticize authority, reduced our sympathy with the marginalized and different, and damaged our competence to deal with complex global problems. And the loss of these basic capacities jeopardizes the health of democracies and the hope of a decent world. In response to this dire situation, Nussbaum argues that we must resist efforts to reduce education to a tool of the gross national product. Rather, we must work to reconnect education to the humanities in order to give students the capacity to be true democratic citizens of their countries and the world.In a new preface, Nussbaum explores the current state of humanistic education globally and shows why the crisis of the humanities has far from abated. Translated into over twenty languages, Not for Profit draws on the stories of troubling—and hopeful—global educational developments. Nussbaum offers a manifesto that should be a rallying cry for anyone who cares about the deepest purposes of education.</t>
  </si>
  <si>
    <t>This is a passionate call to action at a time when the nation is becoming more culturally diverse and universities are cutting back on humanities programs.---Vanessa Bush, BooklistNussbaum . . .  brings to this perennial [education] debate an impassioned urgency . . .  and broad erudition. . . . Nussbaum's defense of this worthy cause is deeply learned.---Mick Sussman, New York Times Book ReviewThis book will certainly add weight to Nussbaum's considerable reputation and influence as a major public intellectual. Her core diagnosis is both accurate and compelling. . . . Not for Profit is an important book with an urgent message that should be read and considered by the widest possible audience.---Paul Russell, Globe and MailNot for Profit: Why Democracy Needs the Humanities is refreshing in being a scholarly work in the humanities and social sciences from a US author that is not wholly preoccupied with the US. Indeed, one of the most interesting facet's of Nussbaum's work is her comparison of both the historical development and current position of education in the US with education in India which she clearly knows reasonably well.---Gavin Moodie, Journal of Higher Education Policy and ManagementNussbaum makes a persuasive case.---New Yorker, Nussbaum's ideals are dynamic. Hers is a cosmopolitan humanism oriented towards global citizenship. . . . Not only a spirited defence of the humanities and a lament for their perceived decline, it is a call to action.---Luke Slattery, AustralianIt's an important and timely plea because the pursuit of so-called useful educational results continues apace, and because the threats to humanistic education are indeed profound.---Michael S. Roth, Chronicle of Higher EducationBut when economic growth becomes the focus of education, both democracy and human decency are in jeopardy. In her new book, Not Fo</t>
  </si>
  <si>
    <t>Martha C. Nussbaum is the Ernst Freund Distinguished Service Professor of Law and Ethics at the Law School and in the Philosophy Department at the University of Chicago. She is the author of many books, including Hiding from Humanity: Disgust, Shame, and the Law (Princeton).</t>
  </si>
  <si>
    <t>Selected Writings on Race and Difference</t>
  </si>
  <si>
    <t>Hall, Stuart</t>
  </si>
  <si>
    <t>Gilroy, Paul / Gilmore, Ruth Wilson</t>
  </si>
  <si>
    <t>Stuart Hall: Selected Writings</t>
  </si>
  <si>
    <t xml:space="preserve"> PHI019000 PHILOSOPHY / Political; SOC056000 SOCIAL SCIENCE / Black Studies (Global)</t>
  </si>
  <si>
    <t>Selected Writings on Race and Difference gathers more than twenty essays by Stuart Hall that highlight his extensive and groundbreaking engagement with race, representation, identity, difference, and diaspora.</t>
  </si>
  <si>
    <t>Acknowledgments viiIntroduction: Race Is the Prism / Paul Gilroy 1Part I. Riots, Race, and Representation1. Absolute Beginnings: Reflections on the Secondary Modern Generation [1959] 232. The Young Englanders [1967] 423. Black Men, White Media [1974] 514. Race and  Moral Panics  in Postwar Britain [1978] 565. Summer in the City [1981] 716. Drifting into a Law and Order Society: The 1979 Cobden Trust Human Rights Day Lecture [1982] 787. The Whites of Their Eyes: Racist Ideologies and the Media [1981] 97Part II. The Politics of Intellectual Work Against Racism8. Teaching Race [1980] 1239. Pluralism, Race and Class in Caribbean Society [1977] 13610.  Africa  Is Alive and Well in the Diaspora: Cultures of Resistance: Slavery, Religious Revival and Political Cultism in Jamaica [1975] 16111. Race, Articulation and Societies Structured in Dominance [1980] 19512. New Ethnicities [1983] 24613. Cultural Identity and Diaspora [1990] 25714. C. L. R. James: A Portrait [1992] 27215. Calypso Kings [2002] 286Part III. Cultural and Multicultural Questions16. Gramsci's Relevance for the Study of Race and Ethnicity [1968] 29517. Subjects in History: Making Diasporic Identities [1998] 32918. Why Fanon? [1996] 33919. Race, the Floating Signifier: What More Is There to Say about  Race ? [1997] 35920.  In but Not of Europe : Europe and Its Myths [2003] 37421. Cosmopolitan Promises, Multicultural Realities [2006] 38622. The Multicultural Question [2000] 409Index 435Place of First Publication 453</t>
  </si>
  <si>
    <t>“Stuart Hall was an unparalleled thinker whose work shaped an entire generation of scholarship analyzing race and social difference in capitalist modernity. Anyone working on the cultures of diaspora, migration, colonialism, globalization and empire is indebted to his elegant thinking, political energy, and astonishing erudition. This collection, assembling Hall’s myriad essays and writings on race, from the era of the Suez crisis to neoliberalism, lifts up the deserved relevance of Hall's corpus for a new generation.”-- Lisa Lowe, author of The Intimacies of Four Continents“This volume ofthe writings of Stuart Hall captures his steady focus on questions of racial difference. Specifically, the text orients readers to the ways in which race animates his intricate conceptualizations of liberation. Hall's capaciousness of thought, pedagogical lessons, and the anticolonial spirit behind his ideas are gifts.”-- Katherine McKittrick, author of Dear Science and Other Stories</t>
  </si>
  <si>
    <t>Stuart Hall (1932–2014) was one of the most prominent and influential scholars and public intellectuals of his generation. Hall taught at the University of Birmingham and the Open University, was the founding editor of New Left Review, and was the author of Cultural Studies 1983: A Theoretical History, Familiar Stranger: A Life Between Two Islands, and other books also published by Duke University Press.Paul Gilroy is Professor of the Humanities, Institute of Advanced Studies at University College London.Ruth Wilson Gilmore is Professor of Earth and Environmental Sciences and of American Studies at the Graduate Center, City University of New York.</t>
  </si>
  <si>
    <t>Do Muslim Women Need Saving?</t>
  </si>
  <si>
    <t>Abu-Lughod,  Lila</t>
  </si>
  <si>
    <t>Social Structures, Social Interaction, Population, Social Anthropology</t>
  </si>
  <si>
    <t xml:space="preserve"> POL035010 POLITICAL SCIENCE / Human Rights; REL037000 RELIGION / Islam / General; SOC002000 SOCIAL SCIENCE / Anthropology / General; SOC028000 SOCIAL SCIENCE / Women's Studies</t>
  </si>
  <si>
    <t>Do Muslim Women Need Saving? is an indictment of a mindset that has justified all manner of foreign interference, including military invasion, in the name of rescuing women from Islam. It offers a detailed, moving portrait of the actual experiences of ordinary Muslim women, and of the contingencies with which they live.</t>
  </si>
  <si>
    <t>ContentsIntroduction: Rights and Lives1. Do Muslim Women (Still) Need Saving?2. The New Common Sense3. Authorizing Moral Crusades4. Seductions of the “Honor Crime”5. The Social Life of Muslim Women’s Rights6. An Anthropologist in the Territory of RightsConclusion: Registers of HumanityNotesBibliographyAcknowledgmentsIndex</t>
  </si>
  <si>
    <t>Abu-LughodLila: Lila Abu-Lughod is the Joseph L. Buttenwieser Professor of Social Science at Columbia University, where she teaches anthropology and women's studies.</t>
  </si>
  <si>
    <t>Fearing the Black Body</t>
  </si>
  <si>
    <t>The Racial Origins of Fat Phobia</t>
  </si>
  <si>
    <t>Strings, Sabrina</t>
  </si>
  <si>
    <t xml:space="preserve"> SOC026000 SOCIAL SCIENCE / Sociology / General; SOC031000 SOCIAL SCIENCE / Discrimination &amp; Race Relations</t>
  </si>
  <si>
    <t>How the female body has been racialized for over two hundred years  There is an obesity epidemic in this country and poor black women are particularly stigmatized as “diseased” and a burden on the public health care system. This is only the most recent incarnation of the fear of fat black women, which Sabrina Strings shows took root more than two hundred years ago.Strings weaves together an eye-opening historical narrative ranging from the Renaissance to the current moment, analyzing important works of art, newspaper and magazine articles, and scientific literature and medical journals—where fat bodies were once praised—showing that fat phobia, as it relates to black women, did not originate with medical findings, but with the Enlightenment era belief that fatness was evidence of “savagery” and racial inferiority.  The author argues that the contemporary ideal of slenderness is, at its very core, racialized and racist.  Indeed, it was not until the early twentieth century, when racialized attitudes against fatness were already entrenched in the culture, that the medical establishment began its crusade against obesity. An important and original work, Fearing the Black Body argues convincingly that fat phobia isn’t about health at all, but rather a means of using the body to validate race, class, and gender prejudice.</t>
  </si>
  <si>
    <t>This is an important, deeply-researched study of the racialized roots of fat denigration. It should be a must-read for scholars whose work focuses on the history of race, of gender, and of the bodyas well as by anyone who is interested in our deeply problematic contemporary culture of dieting and body shame.In Fearing the Fat Black Body, Sabrina Strings fills what has long been a gaping hole in scholarship on fatness and body size. Her careful historiographical exploration of the racialized roots of anti-fat, pro-thin bias should figure prominently in any academic, medical, political, or popular discussion of the contemporary American 'Obesity Epidemic.' In looking at the complex intersections of race, gender, class, and morality in current American framings of fatness and size, Strings does not simply add race to the conversation but shows that any analysis of body size that does not center race is necessarily incomplete.As a sociologist with a rich understanding of social history and cultural studies, Sabrina Strings asks and answers new and immensely generative questions about the ways of thinking that rule the world. Her astute analyses reveal the ways in which seemingly innocent aesthetic judgments about womens bodies register the effects of deep historical currents of thought and practice.[A] thoroughly researched exploration of the historical relationship between race-and weight-related prejudices...This fascinating and carefully constructed argument persuasively establishes a heretofore unexplored connection between racism and Western standards for body size, making it a worthy contribution to the social sciences.Traces centuries of racist pseudoscience up to the 20th century, demonstrating that today’s ideal of thinness is inherently both sexist and racist.Fearing the Black Body is a joy to read, smooth and erudite. And it is also a joy to experience, to feel Strings pulling the strands of the historical web closer and closer so that t</t>
  </si>
  <si>
    <t>StringsSabrina: Sabrina Strings is Assistant Professor of Sociology at the University of California, Irvine, and a recipient of the Berkeley Chancellor’s Postdoctoral Fellowship, where she held appointments in the Department of Sociology and the School of Public Health at the University of California, Berkeley. Her work has appeared in Signs: Journal of Women in Culture and Society, The Feminist Wire, and Feminist Media Studies.</t>
  </si>
  <si>
    <t>Seeing Race Again</t>
  </si>
  <si>
    <t>Countering Colorblindness across the Disciplines</t>
  </si>
  <si>
    <t>Crenshaw, Kimberlé Williams</t>
  </si>
  <si>
    <t xml:space="preserve"> SOC008000 SOCIAL SCIENCE / Ethnic Studies / General; SOC020000 SOCIAL SCIENCE / Minority Studies; SOC031000 SOCIAL SCIENCE / Discrimination &amp; Race Relations</t>
  </si>
  <si>
    <t>Every academic discipline has an origin story complicit with white supremacy. Racial hierarchy and colonialism structured the very foundations of most disciplines´ research and teaching paradigms. In the early twentieth century, the academy faced rising opposition and correction, evident in the intervention of scholars including W. E. B. Du Bois, Zora Neale Hurston, Carter G. Woodson, and others. By the mid-twentieth century, education itself became a center in the struggle for social justice. Scholars mounted insurgent efforts to discredit some of the most odious intellectual defenses of white supremacy in academia, but the disciplines and their keepers remained unwilling to interrogate many of the racist foundations of their fields, instead embracing a framework of racial colorblindness as their default position. This book challenges scholars and students to see race again. Examining the racial histories and colorblindness in fields as diverse as social psychology, the law, musicology, literary studies, sociology, and gender studies, Seeing Race Again documents the profoundly contradictory role of the academy in constructing, naturalizing, and reproducing racial hierarchy. It shows how colorblindness compromises the capacity of disciplines to effectively respond to the wide set of contemporary political, economic, and social crises marking public life today. &amp;#160</t>
  </si>
  <si>
    <t>Preface and Acknowledgments: Praying to the Disciplinary Gods with One Eye OpenKimberl&amp;eacute Williams Crenshaw, Luke Charles Harris, Daniel Martinez HoSang, and George Lipsitz 1 &amp;bull IntroductionKimberl&amp;eacute Williams Crenshaw, Luke Charles Harris, Daniel Martinez HoSang, and George Lipsitz PART ONE : MASKS 2 &amp;bull The Sounds of Silence: How Race Neutrality Preserves White SupremacyGeorge Lipsitz 3 &amp;bull Unmasking Colorblindness in the Law: Lessons from the Formation of Critical Race TheoryKimberl&amp;eacute Williams Crenshaw 4 &amp;bull Masking Legitimized Racism: Indigeneity, Colorblindness, and the Sociology of RaceDwanna L. McKay 5 &amp;bull On the Transportability, Malleability, and Longevity of Colorblindness: Reproducing White Supremacy in Brazil and South AfricaMarzia Milazzo 6 &amp;bull How Colorblindness Flourished in the Age of ObamaKimberl&amp;eacute Williams Crenshaw PART TWO : MOVES 7 &amp;bull The Possessive Investment in Classical Music: Confronting Legacies of White Supremacy in U.S. Schools and Departments of MusicLoren Kajikawa 8 &amp;bull Powerblind Intersectionality: Feminist Revanchism and Inclusion as a One-Way StreetBarbara Tomlinson 9 &amp;bull Colorblind IntersectionalityDevon W. Carbado 10 &amp;bull Causality, Context, and Colorblindness: Equal Educational Opportunity and the Politics of Racist DisavowalLeah N. Gordon 11 &amp;bull Affirmative Action as Equalizing Opportunity: Challenging the Myth of &amp;ldquoPreferential Treatment&amp;rdquoLuke Charles Harris and Uma Narayan PART THREE : RESISTANCE AND TRANSFORMATION 12 &amp;bull They (Color) Blinded Me with Science: Counteracting Coloniality of Knowledge in Hegemonic Psy</t>
  </si>
  <si>
    <t>CrenshawKimberlé Williams: Kimberl&amp;eacute&amp;#160Williams Crenshaw is Professor of Law at University of California, Lost Angeles, and Columbia University. &amp;#160Luke Charles Harris is Associate Professor of Political Science at Vassar College. &amp;#160Daniel Martinez HoSang is Associate Professor of American Studies and Ethnicity, Race, and Migration at Yale University. &amp;#160George Lipsitz is Professor of Sociology and Black Studies at the University of California, Santa Barbara.</t>
  </si>
  <si>
    <t>Along the Archival Grain</t>
  </si>
  <si>
    <t>Epistemic Anxieties and Colonial Common Sense</t>
  </si>
  <si>
    <t>Stoler, Ann Laura</t>
  </si>
  <si>
    <t xml:space="preserve"> SOC002010 SOCIAL SCIENCE / Anthropology / Cultural &amp; Social; SOC024000 SOCIAL SCIENCE / Research</t>
  </si>
  <si>
    <t>Along the Archival Grain offers a unique methodological and analytic opening to the affective registers of imperial governance and the political content of archival forms. In a series of nuanced mediations on the nature of colonial documents from the nineteenth-century Netherlands Indies, Ann Laura Stoler identifies the social epistemologies that guided perception and practice, revealing the problematic racial ontologies of that confused epistemic space.  Navigating familiar and extraordinary paths through the lettered lives of those who ruled, she seizes on moments when common sense failed and prevailing categories no longer seemed to work. She asks not what colonial agents knew, but what happened when what they thought they knew they found they did not. Rejecting the notion that archival labor be approached as an extractive enterprise, Stoler sets her sights on archival production as a consequential act of governance, as a field of force with violent effect, and not least as a vivid space to do ethnography.</t>
  </si>
  <si>
    <t xml:space="preserve"> This is an original, ambitious, excellently researched, sensitive, and smart book. Stoler's longstanding, intensive scholarly engagement with these archives makes for an especially rich and nuanced understanding of the particular ontologies of Dutch colonial rule that emerge by reading closely 'along the archival grain.' Equally important, this engagement allows her to reflect powerfully on the nature and import of archival production more generally. —Patricia Spyer, Leiden University[E]legance, energy, and perspicuity has long been a hallmark of Stoler's scholarship, but in this book, Stoler's aim is particularly true. . . . Along the Archival Grain is a call to arms from one of the most forceful practitioners of our discipline. The passions that haunt are of more than passing interest: they have done much to shape our contemporary world. In facing up to this reality, Ann Stoler has provided us with a new way of conceptualizing what students of the colonial can and should do.---Danilyn Rutherford, Journal of Colonialism and Colonial HistoryAlong the Archival Grain . . . sheds new light on the nature of the colonial state. . . . Stoler takes the lessons of colonial discourse analysis first opened by Edward Said to new heights. . . . Along the Archival Grain is also an indispensable and innovative ethnography of the colonial state that dismantles the state's epistemic power and self-representation.---Julian Go, Pacific Affairs A stunningly attractive book that reads like a great novel. Ann Laura Stoler provides a model of the new historiography rich in the historical, anthropological, and psychoanalytical insights demanded by the newly theorized subjects of history. Reading with the grain of the archive provides a way of realizing Walter Benjamin's injunction to read against the grain of history. —Hayden White, Stanford University This is an ambitious and engaging work. Stoler lives and breat</t>
  </si>
  <si>
    <t>Ann Laura Stoler is the Willy Brandt Distinguished University Professor of Anthropology and Historical Studies at the New School for Social Research. Her books include Carnal Knowledge and Imperial Power and Race and the Education of Desire.</t>
  </si>
  <si>
    <t>Interaction Ritual Chains</t>
  </si>
  <si>
    <t>Collins, Randall</t>
  </si>
  <si>
    <t>Princeton Studies in Cultural Sociology</t>
  </si>
  <si>
    <t>62</t>
  </si>
  <si>
    <t>History of Sociology</t>
  </si>
  <si>
    <t xml:space="preserve"> SOC006000 SOCIAL SCIENCE / Demography; SOC026000 SOCIAL SCIENCE / Sociology / General</t>
  </si>
  <si>
    <t>Sex, smoking, and social stratification are three very different social phenomena. And yet, argues sociologist Randall Collins, they and much else in our social lives are driven by a common force: interaction rituals. Interaction Ritual Chains is a major work of sociological theory that attempts to develop a  radical microsociology.  It proposes that successful rituals create symbols of group membership and pump up individuals with emotional energy, while failed rituals drain emotional energy. Each person flows from situation to situation, drawn to those interactions where their cultural capital gives them the best emotional energy payoff. Thinking, too, can be explained by the internalization of conversations within the flow of situations individual selves are thoroughly and continually social, constructed from the outside in.  The first half of Interaction Ritual Chains is based on the classic analyses of Durkheim, Mead, and Goffman and draws on micro-sociological research on conversation, bodily rhythms, emotions, and intellectual creativity. The second half discusses how such activities as sex, smoking, and social stratification are shaped by interaction ritual chains. For example, the book addresses the emotional and symbolic nature of sexual exchanges of all sorts--from hand-holding to masturbation to sexual relationships with prostitutes--while describing the interaction rituals they involve. This book will appeal not only to psychologists, sociologists, and anthropologists, but to those in fields as diverse as human sexuality, religious studies, and literary theory.</t>
  </si>
  <si>
    <t>Collins's book is a major contribution to contemporary sociological theory. His approach--a genuinely sociological microfoundation of sociology--is well chosen and carefully carried out . . .  Interaction ritual theory helps to enrich our knowledge about a core process of social life. Interaction Ritual Chains is a book offering rich insights into this core process.---Richard Münch, American Journal of Sociology Interaction Ritual Chains is a major statement by a major scholar at the top of his game. Starting with a parsimonious set of insights gleaned from the best current work in microsociology, the author builds a compelling theory of how these insights can inform models of the behavior of families, communities, organizations, and nation-states. The book will measurably shape the way that social scientists approach the business of understanding and explaining human behavior. —Paul DiMaggio, Princeton University This book elaborates an original, bold theory about fundamental social processes that is likely to generate considerable debate among social scientists. It is also the most important statement of one of sociology's most distinguished theorists. Collins' contribution will be seminal not only because it brings to the fore the often neglected emotional dimension of social life, but also because it pushes further our understanding of group boundaries in the production of social inequality. It will become a must for all social scientists, including those who will disagree. —Michèle Lamont, Professor of Sociology, Harvard University, and author of The Dignity of Working MenCollins argues in this pathbreaking book that ritual--whether in face-to-face conversations or at national presidential funerals--is the key sociological factor that ties group structure and collective beliefs together. . . . Collins plows new ground in several ways. First, he argues that ritual is the central category for all sociologi</t>
  </si>
  <si>
    <t>Randall Collins is Professor of Sociology at the University of Pennsylvania. He is the author of eleven books, including The Sociology of Philosophies: A Global Theory of Intellectual Change, Four Sociological Traditions, and The Credential Society.</t>
  </si>
  <si>
    <t>The War on the Uyghurs</t>
  </si>
  <si>
    <t>China's Internal Campaign against a Muslim Minority</t>
  </si>
  <si>
    <t>Roberts, Sean R.</t>
  </si>
  <si>
    <t>Princeton Studies in Muslim Politics</t>
  </si>
  <si>
    <t>78</t>
  </si>
  <si>
    <t>Human Rights</t>
  </si>
  <si>
    <t xml:space="preserve"> HIS008000 HISTORY / Asia / China; POL035010 POLITICAL SCIENCE / Human Rights; POL037000 POLITICAL SCIENCE / Terrorism; POL054000 POLITICAL SCIENCE / World / Asian; POL061000 POLITICAL SCIENCE / Genocide &amp; War Crimes; SOC020000 SOCIAL SCIENCE / Minority Studies; SOC048000 SOCIAL SCIENCE / Islamic Studies</t>
  </si>
  <si>
    <t>How China is using the US-led war on terror to erase the cultural identity of its Muslim minority in the Xinjiang regionWithin weeks of the September 11 attacks on New York and Washington, the Chinese government warned that it faced a serious terrorist threat from its Uyghur ethnic minority, who are largely Muslim. In this explosive book, Sean Roberts reveals how China has been using the US-led global war on terror as international cover for its increasingly brutal suppression of the Uyghurs, and how the war's targeting of an undefined enemy has emboldened states around the globe to persecute ethnic minorities and severely repress domestic opposition in the name of combatting terrorism.Of the eleven million Uyghurs living in China today, more than one million are now being held in so-called reeducation camps, victims of what has become the largest program of mass detention and surveillance in the world. Roberts describes how the Chinese government successfully implicated the Uyghurs in the global terror war—despite a complete lack of evidence—and branded them as a dangerous terrorist threat with links to al-Qaeda. He argues that the reframing of Uyghur domestic dissent as international terrorism provided justification and inspiration for a systematic campaign to erase Uyghur identity, and that a nominal Uyghur militant threat only emerged after more than a decade of Chinese suppression in the name of counterterrorism—which has served to justify further state repression.A gripping and moving account of the humanitarian catastrophe that China does not want you to know about, The War on the Uyghurs draws on Roberts's own in-depth interviews with the Uyghurs, enabling their voices to be heard.</t>
  </si>
  <si>
    <t xml:space="preserve"> Sophisticated, nuanced, and deeply informed. Roberts offers broad insights into the ways the global war on terror has enabled authoritarian regimes around the world to repress minority populations. —Michael E. Clarke, author of Xinjiang and China's Rise in Central Asia—A History Roberts provides a comprehensive explanation for the current arbitrary mass detention of Uyghurs in China, an issue of global geopolitical significance. His book will likely become a standard reference for students on this topic. —Max Oidtmann, author of Forging the Golden Urn: The Qing Empire and the Politics of Reincarnation in Tibet</t>
  </si>
  <si>
    <t>Sean R. Roberts is associate professor of the practice of international affairs and director of the International Development Studies Program at George Washington University's Elliott School of International Affairs. He lives in Washington, DC. Twitter @robertsreport</t>
  </si>
  <si>
    <t>Education and Society</t>
  </si>
  <si>
    <t>An Introduction to Key Issues in the Sociology of Education</t>
  </si>
  <si>
    <t>Domina, Thurston / Gibbs, Benjamin G. / Nunn, Lisa / Penner, Andrew</t>
  </si>
  <si>
    <t xml:space="preserve"> EDU000000 EDUCATION / General; SOC026000 SOCIAL SCIENCE / Sociology / General</t>
  </si>
  <si>
    <t>Drawing on current scholarship, Education and Society takes students on a journey through the many roles that education plays in contemporary societies. Addressing students´ own experience of education before expanding to larger sociological conversations, Education and Society helps readers understand and engage with such topics as peer groups, gender and identity, social class, the racialization of achievement, the treatment of immigrant children, special education, school choice, accountability, discipline, global perspectives, and schooling as a social institution. The book prompts students to evaluate how schools organize our society and how society organizes our schools. Moving from students to schooling to social forces, Education and Society provides a lively and engaging introduction to theory and research and will serve as a cornerstone for courses such as sociology of education, foundations of education, critical issues in education, and school and society.</t>
  </si>
  <si>
    <t>List of Illustrations   Editors’ Introduction   Part 1   Theoretical Orientations in the Sociology of Education   1 The Growth of Schooling in Global Perspective Evan Schofer   2 A Contextual Understanding of Schools’ Role in the Stratification System: Are Schools a Compensatory, Neutral, or Exacerbatory Institution? Douglas Downey   Part 2   Student Experiences in Education   3 Gender Inequality in Education: Outcomes and Experiences Catherine Riegle-Crumb   4 Hidden in Plain Sight: Rethinking Race in Education Rob Eschmann and Charles M. Payne   5 Immigrant Children and Children of Immigrants in American Schools: Shifting Demographics Edelina M. Burciaga   CASE STUDY 1   Sexualities in Education C. J. Pascoe and Tony Silva   6 Social Class and Student-Teacher Interactions Jessica Calarco   7 First-Generation College Students Lisa M. Nunn   8 Peer Sorting, Peer Influence, and Student Outcomes William Carbonaro   CASE STUDY 2   The  Asian F  and the Racialization of Achievement Jennifer Lee, Sean Drake, and Min Zhou   Part 3   Schools and Other Educational Organizations   9 Creating the Canon: The Meaning and Effects of Textbooks and Curricula Patricia Bromley and Daniel Scott Smith   10 Sorting Students for Learning: Eight Questions about Secondary-School Tracking Sean Kelly   11 Special Education and Social Inequality Jacob Hibel   12 A Sociology of School Discipline Richard Arum, E. Christine Baker-Smith, and Jessica Lipschultz   CASE STUDY 3   Within Elite Academic Walls: Inequity and Student Experience on Campus Megan Thiele and Karen Jeong Robinson   13 School Segregation by Race/Ethnicity and Economic Status Ann Owens   14 Sociological Perspectives on Leading and Teaching for School Change Sarah L. Woulfin   15 School Choice: Policy and Perspectives Linda Renzulli and Maria Paino &lt;b</t>
  </si>
  <si>
    <t>DominaThurston: Thurston Domina is Associate Professor of Educational Policy and Sociology in the School of Education at the University of North Carolina, Chapel Hill. He works in partnership with educational practitioners to better understand the relationship between education and social inequality in the contemporary United States. &amp;#160Benjamin G. Gibbs is Associate Professor of Sociology at Brigham Young University. He researches the origins of inequality in the life course and is currently focusing on the relationship between screen time and adolescent development. &amp;#160Lisa Nunn is Associate Professor of Sociology at the University of San Diego. She is the author of 33 Simple Strategies for Faculty and Defining Student Success as well as past president of the Sociology of Education Association. &amp;#160Andrew Penner is Professor of Sociology at the University of California, Irvine. Penner´s research uses administrative data to understand questions related to inequality, social categorization, and educational policy.</t>
  </si>
  <si>
    <t>Democracy for Realists</t>
  </si>
  <si>
    <t>Why Elections Do Not Produce Responsive Government</t>
  </si>
  <si>
    <t>Achen, Christopher H. / Bartels, Larry M.</t>
  </si>
  <si>
    <t>Princeton Studies in Political Behavior</t>
  </si>
  <si>
    <t>4</t>
  </si>
  <si>
    <t xml:space="preserve"> PHI019000 PHILOSOPHY / Political; POL003000 POLITICAL SCIENCE / Civics &amp; Citizenship; POL007000 POLITICAL SCIENCE / Political ideologies / Democracy; POL010000 POLITICAL SCIENCE / History &amp; Theory; POL028000 POLITICAL SCIENCE / Public Policy / General</t>
  </si>
  <si>
    <t>Democracy for Realists assails the romantic folk-theory at the heart of contemporary thinking about democratic politics and government, and offers a provocative alternative view grounded in the actual human nature of democratic citizens.Christopher Achen and Larry Bartels deploy a wealth of social-scientific evidence, including ingenious original analyses of topics ranging from abortion politics and budget deficits to the Great Depression and shark attacks, to show that the familiar ideal of thoughtful citizens steering the ship of state from the voting booth is fundamentally misguided. They demonstrate that voters—even those who are well informed and politically engaged—mostly choose parties and candidates on the basis of social identities and partisan loyalties, not political issues. They also show that voters adjust their policy views and even their perceptions of basic matters of fact to match those loyalties. When parties are roughly evenly matched, elections often turn on irrelevant or misleading considerations such as economic spurts or downturns beyond the incumbents' control the outcomes are essentially random. Thus, voters do not control the course of public policy, even indirectly.Achen and Bartels argue that democratic theory needs to be founded on identity groups and political parties, not on the preferences of individual voters. Now with new analysis of the 2016 elections, Democracy for Realists provides a powerful challenge to conventional thinking, pointing the way toward a fundamentally different understanding of the realities and potential of democratic government.</t>
  </si>
  <si>
    <t>The most comprehensive recent study of the American voter.---Neal Miner, Honolulu Civil BeatDemocracy for Realists is densely packed with supportive examples and statistics. It is well written with a persistently scholarly tone and far more nuance than can be portrayed here.---Robert Erikson, Political Science QuarterlyA comprehensive analysis that lays the foundation for a discussion of necessary reforms and how they can be achieved.In an important recent book, Democracy for Realists, Christopher Achen and Larry Bartels show that ‘group attachments' and ‘social identities' are key to understanding voting behavior.---Fareed Zakaria, , Washington PostWinner of the 2017 Brian Farrell Book Prize, Political Studies Association of Ireland Democracy for Realists is the single most important treatise on American democracy published in several decades. Achen and Bartels challenge just about every existing school of thought about electoral politics, policymaking, and government performance. They do not conclude with a counsel of despair for the future of American democracy, but they give no quarter to any notion that responsive government is possible without a more responsible citizenry. —John DiIulio, University of Pennsylvania Democracy for Realists is a terrific book. It takes on big questions, is brimming with smart analysis and crisp argumentation, and the writing is elegant. There is pleasure and provocation on nearly every page. Achen and Bartels have made a major contribution to modern social science. —Donald R. Kinder, coauthor of The End of Race? Obama, 2008, and Racial Politics in America The most clear-eyed take on American democracy I have read in a long time. —Daniel W. Drezner, Tufts UniversityThe 2016 election cycle has confounded a good deal of scholarship and punditry so far. But one book that's coming out smelling like a rose is</t>
  </si>
  <si>
    <t>Christopher H. Achen is the Roger Williams Straus Professor of Social Sciences and professor of politics at Princeton University. His books include The European Union Decides. Larry M. Bartels holds the May Werthan Shayne Chair of Public Policy and Social Science at Vanderbilt University. His books include Unequal Democracy: The Political Economy of the New Gilded Age (Princeton).</t>
  </si>
  <si>
    <t>Deng Xiaoping and the Transformation of China</t>
  </si>
  <si>
    <t>Vogel,  Ezra F.</t>
  </si>
  <si>
    <t xml:space="preserve"> BIO011000 BIOGRAPHY &amp; AUTOBIOGRAPHY / Presidents &amp; Heads of State; HIS008000 HISTORY / Asia / China; HIS037070 HISTORY / Modern / 20th Century; POL016000 POLITICAL SCIENCE / Political Process / General</t>
  </si>
  <si>
    <t>Perhaps no one in the twentieth century had a greater long-term impact on world history than Deng Xiaoping. And no scholar of contemporary East Asian history and culture is better qualified than Ezra Vogel to disentangle the many contradictions embodied in the life and legacy of China´s boldest strategist.Once described by Mao Zedong as a needle inside a ball of cotton,&amp;rdquo Deng was the pragmatic yet disciplined driving force behind China´s radical transformation in the late twentieth century. He confronted the damage wrought by the Cultural Revolution, dissolved Mao´s cult of personality, and loosened the economic and social policies that had stunted China´s growth. Obsessed with modernization and technology, Deng opened trade relations with the West, which lifted hundreds of millions of his countrymen out of poverty. Yet at the same time he answered to his authoritarian roots, most notably when he ordered the crackdown in June 1989 at Tiananmen Square.Deng´s youthful commitment to the Communist Party was cemented in Paris in the early 1920s, among a group of Chinese student-workers that also included Zhou Enlai. Deng returned home in 1927 to join the Chinese Revolution on the ground floor. In the fifty years of his tumultuous rise to power, he endured accusations, purges, and even exile before becoming China´s preeminent leader from 1978 to 1989 and again in 1992. When he reached the top, Deng saw an opportunity to creatively destroy much of the economic system he had helped build for five decades as a loyal follower of Mao&amp;mdashand he did not hesitate.</t>
  </si>
  <si>
    <t>ContentsMap: China in the 1980sPreface: In Search of DengIntroduction: The Man and His MissionDeng's Background1. From Revolutionary to Builder to Reformer, 1904-1969Deng's Tortuous Road to the Top, 1969-19772. Banishment and Return, 1969-19743. Bringing Order under Mao, 1974-19754. Looking Forward under Mao, 19755. Sidelined as the Mao Era Ends, 19766. Return under Hua, 1977-1978Creating the Deng Era, 1978-19807. Three Turning Points, 19788. Setting the Limits of Freedom, 1978-19799. The Soviet-Vietnamese Threat, 1978-197910. Opening to Japan, 197811. Opening to the United States, 1978-197912. Launching</t>
  </si>
  <si>
    <t>VogelEzra F.: Ezra F. Vogel is Henry Ford II Professor of the Social Sciences Emeritus at Harvard and former Director of Harvard´s Fairbank Center for East Asian Research and the Asia Center.</t>
  </si>
  <si>
    <t>Contingent Kinship</t>
  </si>
  <si>
    <t>The Flows and Futures of Adoption in the United States</t>
  </si>
  <si>
    <t>Mariner, Kathryn A.</t>
  </si>
  <si>
    <t>Atelier: Ethnographic Inquiry in the Twenty-First Century</t>
  </si>
  <si>
    <t>2</t>
  </si>
  <si>
    <t xml:space="preserve"> SOC002000 SOCIAL SCIENCE / Anthropology / General; SOC002010 SOCIAL SCIENCE / Anthropology / Cultural &amp; Social</t>
  </si>
  <si>
    <t>Based on ethnographic fieldwork at a small Chicago adoption agency specializing in transracial adoption, Contingent Kinship charts the entanglement of institutional structures and ideologies of family, race, and class to argue that adoption is powerfully implicated in the question of who can have a future in the twenty-first-century United States. With a unique focus on the role that social workers and other professionals play in mediating relationships between expectant mothers and prospective adopters, Kathryn A. Mariner develops the concept of intimate speculation,&amp;rdquo a complex assemblage of investment, observation, and anticipation that shapes the adoption process into an elaborate mechanism for creating, dissolving, and exchanging imagined futures. Shifting the emphasis from adoption´s outcome to its conditions of possibility, this insightful ethnography places the practice of domestic adoption within a temporal, economic, and affective framework in order to interrogate the social inequality and power dynamics that render adoption&amp;mdashand the families it produces&amp;mdashpossible. &amp;#160</t>
  </si>
  <si>
    <t>List of Illustrations Acknowledgments Prologue Introduction: To Speculate Intimately 1 &amp;bull Suspect and Spectral (M)others 2 &amp;bull Protective Inspections 3 &amp;bull Temporal Uncertainties 4 &amp;bull Kinship´s Costs 5 &amp;bull Closure Conclusion: Intimacy´s Intricacies Notes References Index</t>
  </si>
  <si>
    <t>MarinerKathryn A.: Kathryn A. Mariner&amp;#160is Assistant&amp;#160Professor of Anthropology and Visual and Cultural Studies at the University of Rochester. &amp;#160</t>
  </si>
  <si>
    <t>Anxious China</t>
  </si>
  <si>
    <t>Inner Revolution and Politics of Psychotherapy</t>
  </si>
  <si>
    <t>Zhang, Li</t>
  </si>
  <si>
    <t xml:space="preserve"> PSY028000 PSYCHOLOGY / Psychotherapy / General; SOC002010 SOCIAL SCIENCE / Anthropology / Cultural &amp; Social; SOC008020 SOCIAL SCIENCE / Ethnic Studies / Asian Studies</t>
  </si>
  <si>
    <t>The breathless pace of China´s economic reform has brought about deep ruptures in socioeconomic structures and people´s inner landscape. Faced with increasing market-driven competition and profound social changes, more and more middle-class urbanites are turning to Western-style psychological counseling to grapple with their mental distress. This book offers an in-depth ethnographic account of how an unfolding inner revolution&amp;rdquo is reconfiguring selfhood, psyche, family dynamics, sociality, and the mode of governing in post-socialist times. Li Zhang shows that anxiety&amp;mdashbroadly construed in both medical and social terms&amp;mdashhas become a powerful indicator for the general pulse of contemporary Chinese society. It is in this particular context that Zhang traces how a new psychotherapeutic culture takes root, thrives, and transforms itself across a wide range of personal, social, and political domains.</t>
  </si>
  <si>
    <t>List of Illustrations Acknowledgments Introduction 1. Psy Fever 2. Bentuhua: Culturing Psychotherapy 3. Therapeutic Relationships with Chinese Characteristics? 4. Branding the Satir Model&amp;#160 5. Crafting a Therapeutic Self 6. Cultivating Happiness 7. Therapeutic Governing Epilogue Notes References Index</t>
  </si>
  <si>
    <t>ZhangLi: Li Zhang is Professor of Anthropology at the University of California, Davis. She is the author of two award-winning books,&amp;#160Strangers in the City and In Search of Paradise.</t>
  </si>
  <si>
    <t>The Global City</t>
  </si>
  <si>
    <t>New York, London, Tokyo</t>
  </si>
  <si>
    <t>Sassen, Saskia</t>
  </si>
  <si>
    <t xml:space="preserve"> SOC026000 SOCIAL SCIENCE / Sociology / General</t>
  </si>
  <si>
    <t>This classic work chronicles how New York, London, and Tokyo became command centers for the global economy and in the process underwent a series of massive and parallel changes. What distinguishes Sassen's theoretical framework is the emphasis on the formation of cross-border dynamics through which these cities and the growing number of other global cities begin to form strategic transnational networks. All the core data in this new edition have been updated, while the preface and epilogue discuss the relevant trends in globalization since the book originally came out in 1991.</t>
  </si>
  <si>
    <t>A landmark study in the political economy of cities.---Anthony King, NewslineAn exciting and persuasive work. It incorporates a herculean research effort.---Susan Fainstein, Journal of the American Planning AssociationA very significant book indeed. . . . A systematic detailed analysis of the three largest urban economies in the advanced world.---Peter Hall, International Journal of Urban and Regional ResearchThis is brilliant stuff, both in its broadness of sociological scope and  its voluminous collection of data from a vast number of sources in the three cities.---Scott Lash, The Times Higher Education SupplementThe implications of Sassen's research . . . are sobering.---Rudolf Klein, Times Literary SupplementThe most detailed and sophisticated anatomy yet published of the functioning of the new producer services sector in the global economy.---Mark Levine, Urban Affairs QuarterlyOne of Choice&amp;#39s Outstanding Academic Titles for 1992A multi-disciplinary tour de force that should be read not only by regional economists but also by urban geographers, sociologists, and planners.[A] high-powered and at times horrific book. Sassen shows how dangerously city life has been affected by the influx of employees of the multinational firms which move into major cities and virtually colonize them, riving even greater wedges between the rich and poor.</t>
  </si>
  <si>
    <t>Saskia Sassen is Professor of Sociology and of the Social Sciences at the University of Chicago.  Her other books include Guests and Aliens, The Mobility of Labor and Capital, Losing Control, and Globalization and Its Discontents.</t>
  </si>
  <si>
    <t>Ballad of the Bullet</t>
  </si>
  <si>
    <t>Gangs, Drill Music, and the Power of Online Infamy</t>
  </si>
  <si>
    <t>Stuart, Forrest</t>
  </si>
  <si>
    <t>Urban and Spatial Sociology</t>
  </si>
  <si>
    <t xml:space="preserve"> SOC001000 SOCIAL SCIENCE / Ethnic Studies / African American Studies; SOC026030 SOCIAL SCIENCE / Sociology / Urban; SOC031000 SOCIAL SCIENCE / Discrimination &amp; Race Relations; SOC050000 SOCIAL SCIENCE / Social Classes &amp; Economic Disparity; SOC051000 SOCIAL SCIENCE / Violence in Society; SOC052000 SOCIAL SCIENCE / Media Studies</t>
  </si>
  <si>
    <t>How poor urban youth in Chicago use social media to profit from portrayals of gang violence, and the questions this raises about poverty, opportunities, and public voyeurismAmid increasing hardship and limited employment options, poor urban youth are developing creative online strategies to make ends meet. Using such social media platforms as YouTube, Twitter, and Instagram, they’re capitalizing on the public’s fascination with the ghetto and gang violence. But with what consequences? Ballad of the Bullet follows the Corner Boys, a group of thirty or so young men on Chicago’s South Side who have hitched their dreams of success to the creation of “drill music” (slang for “shooting music”). Drillers disseminate this competitive genre of hyperviolent, hyperlocal, DIY-style gangsta rap digitally, hoping to amass millions of clicks, views, and followers—and a ticket out of poverty. But in this perverse system of benefits, where online popularity can convert into offline rewards, the risks can be too great.Drawing on extensive fieldwork and countless interviews compiled from daily, close interactions with the Corner Boys, as well as time spent with their families, friends, music producers, and followers, Forrest Stuart looks at the lives and motivations of these young men. Stuart examines why drillers choose to embrace rather than distance themselves from negative stereotypes, using the web to assert their supposed superior criminality over rival gangs. While these virtual displays of ghetto authenticity—the saturation of social media with images of guns, drugs, and urban warfare—can lead to online notoriety and actual resources, including cash, housing, guns, sex, and, for a select few, upward mobility, drillers frequently end up behind bars, seriously injured, or dead.Raising questions about online celebrity, public voyeurism, and the commodification of the ghetto, Ballad of the Bullet offers a singular look at what happens w</t>
  </si>
  <si>
    <t xml:space="preserve"> Ballad of the Bullet strikes the perfect balance between presenting rich data with judicious theory and background research. The organization, argumentation, and writing are excellent. —Mary Pattillo, author of Black on the Block In this pathbreaking book, Forrest Stuart blends classic ethnographic reporting on gangs and urban violence with cutting-edge observations of how actions in social media reverberate in real life. Ballad of the Bullet is the single best study we have on the interplay between the street and the screen, and an unforgettable account of culture and conflict in the twenty-first-century city. —Eric Klinenberg, author of Palaces for the People and Heat Wave With persuasive analysis and an engaging narrative, Ballad of the Bullet presents a compelling account of young men in Chicago who are actively engaged in the production of music and online videos that revolve around violent rivalries in the most disadvantaged neighborhoods of the city. It will be difficult for readers to avoid feeling invested in the lives of the people featured in this book. —Patrick Sharkey, author of Uneasy Peace</t>
  </si>
  <si>
    <t>Forrest Stuart is associate professor of sociology and director of the Ethnography Lab at Stanford University. He is the author of Down, Out, and Under Arrest. Twitter @ForrestDStuart</t>
  </si>
  <si>
    <t>Complaint!</t>
  </si>
  <si>
    <t>Ahmed, Sara</t>
  </si>
  <si>
    <t xml:space="preserve"> EDU015000 EDUCATION / Higher; SOC028000 SOCIAL SCIENCE / Women's Studies</t>
  </si>
  <si>
    <t>In Complaint! Sara Ahmed examines what we can learn about power from those who complain about abuses of power. Drawing on oral and written testimonies from academics and students who have made complaints about harassment, bullying, and unequal working conditions at universities, Ahmed explores the gap between what is supposed to happen when complaints are made and what actually happens. To make complaints within institutions is to learn how they work and for whom they work: complaint as feminist pedagogy. Ahmed explores how complaints are made behind closed doors and how doors are often closed on those who complain. To open these doors---to get complaints through, keep them going, or keep them alive---Ahmed emphasizes, requires forming new kinds of collectives. This book offers a systematic analysis of the methods used to stop complaints and a powerful and poetic meditation on what complaints can be used to do. Following a long lineage of Black feminist and feminist of color critiques of the university, Ahmed delivers a timely consideration of how institutional change becomes possible and why it is necessary.</t>
  </si>
  <si>
    <t>Acknowledgments xiIntroduction: Hearing Complaint 1Part I. Institutional Mechanics 271. Mind the Gap! Policies, Procedures, and Other Nonperformatives 292. On Being Stopped 69Part II. The Immanence of Complaint 1013. In the Thick of It 1034. Occupied 137Part III. If These Doors Could Talk? 1755. Behind Closed Doors: Complaints and Institutional Violence 1796. Holding the Door: Power, Promotion, Progression 220Part IV. Conclusions 2577. Collective Conclusions by Leila Whitley, Tiffany Page, and Alice Corble, with Heidi Hasbrouck, Chryssa Sdrolia and others 2618. Complaint Collectives 274Notes 311References 343Index 353</t>
  </si>
  <si>
    <t>“Sara Ahmed always has her finger on the pulse of the times as she assists us to explore the deeper meanings and philosophical nuances of quotidian concepts and practices. Beautifully written and thoroughly engaging, Complaint! is precisely the text we need at this moment as we seek to understand and transform the institutional structures promoting racism and heteropatriarchy.”-- Angela Y. Davis“In her latest contribution to our knowledge, Sara Ahmed gifts us with a book about the phenomenology of complaint and the layered, entangled complexity of how power works institutionally. She foregrounds that to complain is to transgress. To transgress is to become a site of negation. To negate is to trigger an institution into protecting the status quo through risk-adverse processes that are experienced as violent and exhaustive. Ahmed’s intellectually expansive book achieves two things: it exposes the meaning, experiences, and perceptions of complaint and provides testimony to the courage of those who complain, who fight, who believe justice should not just appear to be done it must be done.”-- Aileen Moreton-Robinson, author of Talkin’ Up to the White Woman: Indigenous Women and Feminism [Ahmed] presents a strong argument that power in higher education tends to protect itself, that diversity initiatives are often nothing more than window dressing, and that those who file complaints about a hostile work environment often face accusations of disloyalty or troublemaking. . . . Most of the charges here are broad and general, but anyone who has worked in higher education will recognize much of what Ahmed brings to light. Sharp criticism of an overlooked systemic problem in higher education. -- Kirkus Reviews In her powerful new book . . . Sara Ahmed builds on a series of oral and written testimonies from students and employees who have complained to higher education univ</t>
  </si>
  <si>
    <t>Sara Ahmed is an independent scholar and author of What's the Use?, Living a Feminist Life, and other books also published by Duke University Press.</t>
  </si>
  <si>
    <t>Out of the Dark Night</t>
  </si>
  <si>
    <t>Essays on Decolonization</t>
  </si>
  <si>
    <t>Mbembe, Achille</t>
  </si>
  <si>
    <t xml:space="preserve"> PHI019000 PHILOSOPHY / Political; PHI040000 PHILOSOPHY / Movements / Critical Theory; POL045000 POLITICAL SCIENCE / Colonialism &amp; Post-Colonialism</t>
  </si>
  <si>
    <t>Achille Mbembe is one of the world’s most profound critics of colonialism and its consequences. In Out of the Dark Night, he offers a rich analysis of the paradoxes of the postcolonial moment that points toward new liberatory models of community and humanity.</t>
  </si>
  <si>
    <t>AcknowledgmentsIntroduction1. Planetary Entanglement2. Disenclosure3. Proximity Without Reciprocity4. The Long French Imperial Winter 5. The House Without Keys6. AfropolitanismEpilogue: The Politics of the Future WorldNotes</t>
  </si>
  <si>
    <t>John Comaroff, Hugh K. Foster Professor of African and African American Studies and of Anthropology, Harvard University:Out of the Dark Night offers a reading of the contemporary world quite unlike any other. Its erudition is breathtaking, its critical acuity singular. Scarcely anything of significance to our troubled age goes unmentioned race, colonialism/decolonization/decoloniality, globalization, capitalism, democracy, knowledge, history, and much besides are theorized anew from an Afropolitan perspective, leavened by both Francophone and Anglophone critique. This is a foundational exercise in intellectual “disenclosure,” the shattering of old boundaries in pursuit of a visionary grasp of the history of the present.Souleymane Bachir Diagne, author of Open to Reason: Muslim Philosophers in Conversation with the Western Tradition:Achille Mbembe declares that Frantz Fanon is one of the few who have tackled the philosophical significance of decolonization, not just as a considerable historic moment of transfer of power but above all as a movement of recreation of humanity and a sense of futurity. That was sixty years ago, at the dawn of African independences. We can declare as well today that with this examination of decolonization as the continuing process of coming out of the dark night and as the manifestation of a will to life, which he shows to be currently at work in the experimentations and innovations taking place on the continent, Mbembe has produced one of the very best works in the spirit of Fanon’s thought.Anne Norton, Henry and Stacey Jackson President’s Distinguished Professor of Political Science, University of Pennsylvania:Achille Mbembe’s work awakens the written word, bursts the limits of language, calls prophetically, warms the flesh. The profane rubs up against the sacred, the incisive mind impels the reaching hand. Mbembe is a brilliant diagnostician, not only of postcolonial space and time b</t>
  </si>
  <si>
    <t>Achille Mbembe is Research Professor in History and Politics at the Wits Institute for Social and Economic Research, University of the Witwatersrand, Johannesburg, South Africa. He is the author of On the Postcolony (2001), Critique of Black Reason (2017), and Necropolitics (2019), and he is the winner of the 2018 Ernst Bloch Award as well as the Gerda Henkel Award.</t>
  </si>
  <si>
    <t>Friction</t>
  </si>
  <si>
    <t>An Ethnography of Global Connection</t>
  </si>
  <si>
    <t xml:space="preserve"> POL033000 POLITICAL SCIENCE / Globalization; POL044000 POLITICAL SCIENCE / Public Policy / Environmental Policy; SOC002000 SOCIAL SCIENCE / Anthropology / General</t>
  </si>
  <si>
    <t>A wheel turns because of its encounter with the surface of the road spinning in the air it goes nowhere. Rubbing two sticks together produces heat and light one stick alone is just a stick. In both cases, it is friction that produces movement, action, effect. Challenging the widespread view that globalization invariably signifies a  clash  of cultures, anthropologist Anna Tsing here develops friction in its place as a metaphor for the diverse and conflicting social interactions that make up our contemporary world. She focuses on one particular  zone of awkward engagement --the rainforests of Indonesia--where in the 1980s and the 1990s capitalist interests increasingly reshaped the landscape not so much through corporate design as through awkward chains of legal and illegal entrepreneurs that wrested the land from previous claimants, creating resources for distant markets. In response, environmental movements arose to defend the rainforests and the communities of people who live in them. Not confined to a village, a province, or a nation, the social drama of the Indonesian rainforest includes local and national environmentalists, international science, North American investors, advocates for Brazilian rubber tappers, UN funding agencies, mountaineers, village elders, and urban students, among others--all combining in unpredictable, messy misunderstandings, but misunderstandings that sometimes work out. Providing a portfolio of methods to study global interconnections, Tsing shows how curious and creative cultural differences are in the grip of worldly encounter, and how much is overlooked in contemporary theories of the global.</t>
  </si>
  <si>
    <t xml:space="preserve"> Friction is a wonderful, moving, absolutely beautiful book. One of the most important books in anthropology to appear in the past decade, it defines a field rather than simply fitting into one. This is the first sustained ethnography by a major anthropologist of Indonesia to address the post-Soeharto period. For those of us now attempting to come to terms with a strange political landscape of instability, Tsing offers both illuminating insight and useful tools. Ethnographically rigorous, brilliantly perceptive, and passionately engaged, this is the kind of writing we would all like to be able to produce. —Mary Steedly, Harvard University, author of Hanging without a Rope Friction is an original, nuanced, and elegant work of ethnography and a significant contribution to the areas of globalization environment and natural resource wars the politics of indigenous peoples, NGOs, and development and the sociology of expert versus local knowledge. ---Michael Goldman, American Journal of Sociology Friction is not only an engrossing display of ethnographic reports on the destruction of Kalimantan forests and local attempts to resist it. The book also proposes a highly original perspective of the global thrust of capital. Anna Tsing is at best when she describes the way capital produces an expanding 'frontier culture': a dense and murky story of fragments and fluidity, of hurdles and clashes that disrupt the neo-liberal theater of clarity. For an Indonesian reader, her work is a gift it hints at the feasibility of hope—or at least the mingling of despair and hope. For a thinking activist, it suggests a fresh theory of action. Introducing the notion of 'engaged universals,' it brings home the role of 'utopian critiques.' —Goenawan Mohamad, author of Conversations with Difference By providing generous anecdotes and personal reflections amid more complex, insightful political commentary and social theor</t>
  </si>
  <si>
    <t>Anna Lowenhaupt Tsing is Professor of Anthropology at the University of California, Santa Cruz. She is the author of In the Realm of the Diamond Queen (Princeton).</t>
  </si>
  <si>
    <t>Laboratory Life</t>
  </si>
  <si>
    <t>The Construction of Scientific Facts</t>
  </si>
  <si>
    <t>Woolgar, Steve / Latour, Bruno</t>
  </si>
  <si>
    <t>Salk, Jonas</t>
  </si>
  <si>
    <t>This highly original work presents laboratory science in a deliberately skeptical way: as an anthropological approach to the culture of the scientist. Drawing on recent work in literary criticism, the authors study how the social world of the laboratory produces papers and other  texts, ' and how the scientific vision of reality becomes that set of statements considered, for the time being, too expensive to change. The book is based on field work done by Bruno Latour in Roger Guillemin's laboratory at the Salk Institute and provides an important link between the sociology of modern sciences and laboratory studies in the history of science.</t>
  </si>
  <si>
    <t>Laboratory Life succeeds and will continue to succeed, and to win friends and allies, because it contains good, persuasive ideas, such as the analyses of modalities and of splitting. These ideas have been generated by excellent social scientists. All the rest is so much window undressing.---H. M. Collins, IsisThe pioneering 'laboratory study' in the sociology of scientific knowledge. . . . The first and, deservedly, the most influential book-length account of day-to-day work in a single laboratory setting.Eight years after Laboratory Life first came out, it is still one of my favourite books on the social studies of science. . . . [F]or those in the business of reflecting on the nature of science who have not yet read Laboratory Life, here is a good opportunity to catch up and do so.---Ditta Bartels, Metascience</t>
  </si>
  <si>
    <t>Activists beyond Borders</t>
  </si>
  <si>
    <t>Advocacy Networks in International Politics</t>
  </si>
  <si>
    <t>Sikkink, Kathryn / Keck, Margaret E.</t>
  </si>
  <si>
    <t>Cornell University Press</t>
  </si>
  <si>
    <t>In Activists beyond Borders, Margaret E. Keck and Kathryn Sikkink examine a type of pressure group that has been largely ignored by political analysts: networks of activists that coalesce and operate across national frontiers. Their targets may be...</t>
  </si>
  <si>
    <t>1. Transnational Advocacy Networks in International Politics: Introduction 2. Historical Precursors to Modern Transnational Advocacy Networks 3. Human Rights Advocacy Networks in Latin America 4. Environmental Advocacy Networks 5. Transnational Networks on Violence against Women 6. Conclusions  Index</t>
  </si>
  <si>
    <t xml:space="preserve"> Margaret Keck and Kathryn Sikkink's Activists beyond Borders has been extremely influential in studies of transnational collective action. Building on firsthand experiences, fieldwork, and a vast secondary literature on social movement activity, they highlight the rising prevalence and influence of transnational actors in domestic political exchange and international relations. To demonstrate this phenomenon they introduce a database, constructed by Jackie Smith, on international nongovernmental social change organizations. They also present three qualitative case studies of networks working for human rights, the environment, and women's freedom from violence. The case studies are particularly noteworthy insofar as 'approximately half of all international nongovernmental social change organizations work on these three issues.' Their conceptual innovations, grounded theory, and illustrative case studies have broken new ground and have become a touchstone for studies on transnational collective action. —Comparative Politics Activists beyond Borders is one of the finest books on global social activism to come our in recent years. It breaks new ground by offering a theory of grassroots international activism. . . . The book is chalked full of lessons for labor and other social activists. . . . The book is inspiring. —Dollars and Sense Activists beyond Borders makes a compelling case for the conditions under which international collaboration among activists across nations can achieve change that would have been impossible otherwise. The authors take care to develop a clear model of the factors necessary for such change, they are restrained in their willingness to generalize beyond the cases they have examined, and they supplement the contemporary campaigns analyzed in the book with historical examples. —Signs For Keck and Sikkink, the webs of connections human rights groups have formed constit</t>
  </si>
  <si>
    <t>KeckMargaret E.: Kathryn Sikkink is McKnight Presidential Chair in Political Science and Regents Professor of Political Science at the University of Minnesota, and is an affiliated faculty member at the University of Minnesota Law School. Her other books include, as author, Ideas and Institutions: Developmentalism in Brazil and Argentina and, as coeditor, Restructuring World Politics: Transnational Social Movements, Networks, and Norms.SikkinkKathryn: Kathryn Sikkink is the Arleen C. Carlson Professor of Political Science at the University of Minnesota. She is the author of Ideas and Institutions: Developmentalism in Brazil and Argentina and coauthor with Margaret E. Keck of Activists beyond Borders: Advocacy Networks in International Politics, also from Cornell, winner of the 1999 Grawemeyer Award for Ideas Improving World Order.</t>
  </si>
  <si>
    <t>Whose Science? Whose Knowledge?</t>
  </si>
  <si>
    <t>Thinking from Women's Lives</t>
  </si>
  <si>
    <t>Harding, Sandra</t>
  </si>
  <si>
    <t xml:space="preserve"> PHI004000 PHILOSOPHY / Epistemology; SCI075000 SCIENCE / Philosophy &amp; Social Aspects; SOC010000 SOCIAL SCIENCE / Feminism &amp; Feminist Theory</t>
  </si>
  <si>
    <t>Sandra Harding here develops further the themes first addressed in her widely influential book, The Science Question in Feminism, and conducts a compelling analysis of feminist theories on the philosophical problem of how we know what we...</t>
  </si>
  <si>
    <t xml:space="preserve"> This is an important book that has much to offer practicing scientists but probably will not be read by many of them. That is a shame, because its bold claims are usefully unsettling and its argument begs for engagement. One of the basic messages of Whose Science? Whose Knowledge?—that all fields of natural science are best analyzed from within the social sciences, of which they are logically a part, rather than taken as external models for the social sciences—has potential consequences for most, perhaps all, scientific practice. —Rayna Rapp, New School for Social Research, Science, Vol. 256, May 1992 Rayna Rapp, New School for Social Research, Science, Vol. 256, May 1992 08  Harding's account offers a good insight into a variety of feminist responses to the hegemony apparently exercised by scientific thinking. Some readers will take the book as a challenge to the sociology of science to examine its arguments and assumptions in the light of standpoint theory and feminist postmodernism. —Steven Yearley,British Journal of Sociology 08  Whose Science, Whose Knowledge? represents a transition from gender to power considerations in Harding's continuous efforts to raise questions about the theory and practice of science. —Shulamit Reinharz, Gender &amp; Society 07 03 01</t>
  </si>
  <si>
    <t>Sandra Harding is a Distinguished Research Professor of Education Emeritus at UCLA.</t>
  </si>
  <si>
    <t>Hawai‘i Reader in Traditional Chinese Culture</t>
  </si>
  <si>
    <t>Goldin, Paul R. / Steinhardt, Nancy Shatzman / Mair, Victor H.</t>
  </si>
  <si>
    <t>University of Hawaii Press</t>
  </si>
  <si>
    <t xml:space="preserve"> SOC043000 SOCIAL SCIENCE / Ethnic Studies / Asian American Studies</t>
  </si>
  <si>
    <t>The Hawai‘i Reader in Traditional Chinese Culture is a collection of more than ninety primary sources—all but a few of which were translated specifically for this volume—of cultural significance from the Bronze Age to the turn of the twentieth century. They take into account virtually every aspect of traditional culture, including sources from the non-Sinitic ethnic minorities.</t>
  </si>
  <si>
    <t>Michael Puett, professor of Chinese, Harvard University:A truly excellent work it will be widely used not simply because it is much needed but also because it will generate tremendous excitement in the classroom.William H. Nienhauser, Jr., Halls-Bascom Professor of Classical Chinese Literature, University of Wisconsin, Madison:An immensely important work in part because of the quality of the contributors and in part because of the design of the book. It should truly appeal to all those interested in the basics of Chinese civilization.</t>
  </si>
  <si>
    <t>MairVictor H.: Victor H. Mair is professor of Chinese language and literature at the University of Pennsylvania.SteinhardtNancy Shatzman: Nancy S. Steinhardt is professor of East Asian art and curator of Chinese art at the University of Pennsylvania.GoldinPaul R.: Victor H. Mair is professor of Asian and Middle Eastern studies at the University of Pennsylvania (click here for an interview with the author).</t>
  </si>
  <si>
    <t>How Propaganda Works</t>
  </si>
  <si>
    <t>Stanley, Jason</t>
  </si>
  <si>
    <t xml:space="preserve"> PHI000000 PHILOSOPHY / General; PHI019000 PHILOSOPHY / Political; PHI038000 PHILOSOPHY / Language; POL010000 POLITICAL SCIENCE / History &amp; Theory; POL049000 POLITICAL SCIENCE / Propaganda</t>
  </si>
  <si>
    <t>Our democracy today is fraught with political campaigns, lobbyists, liberal media, and Fox News commentators, all using language to influence the way we think and reason about public issues. Even so, many of us believe that propaganda and manipulation aren't problems for us—not in the way they were for the totalitarian societies of the mid-twentieth century. In How Propaganda Works, Jason Stanley demonstrates that more attention needs to be paid. He examines how propaganda operates subtly, how it undermines democracy—particularly the ideals of democratic deliberation and equality—and how it has damaged democracies of the past.Focusing on the shortcomings of liberal democratic states, Stanley provides a historically grounded introduction to democratic political theory as a window into the misuse of democratic vocabulary for propaganda's selfish purposes. He lays out historical examples, such as the restructuring of the US public school system at the turn of the twentieth century, to explore how the language of democracy is sometimes used to mask an undemocratic reality. Drawing from a range of sources, including feminist theory, critical race theory, epistemology, formal semantics, educational theory, and social and cognitive psychology, he explains how the manipulative and hypocritical declaration of flawed beliefs and ideologies arises from and perpetuates inequalities in society, such as the racial injustices that commonly occur in the United States.How Propaganda Works shows that an understanding of propaganda and its mechanisms is essential for the preservation and protection of liberal democracies everywhere.</t>
  </si>
  <si>
    <t>Brilliant and incisive. Filled with compelling examples, this book examines what propaganda is and what threat bad propaganda poses for democracy. The case it makes—which is conceptual, normative, historical, and empirical—is persuasive and provocative. Stanley is tackling an important topic that many philosophers ignore but shouldn't. —Tommie Shelby, author of We Who Are DarkHow Propaganda Works deserves huge praise and should be read by anyone who cares about politics and language. Its trove of tools and insights is impossible to completely summarise here.Citing examples ranging from historical racism in America to Citizens United, Stanley's critique of propaganda and ideology will only prove more influential as public and political opinion is further polarized. . . .  [A] useful examination of propaganda's pervasiveness.Rich and thoughtful. . . . The best way to fight propaganda is to become savvier about how it manipulates, how it actually works, as Stanley does in his work.Provides valuable insights into an important and timely subject.---Michiko Kakutani, New York Times Book ReviewWinner of the 2016 PROSE Award in Philosophy, Association of American PublishersA powerful historical account of how propaganda was employed by totalitarian regimes in the past, but it reaches way beyond that. . . . Stanley provides an impressive, holistic view of what propaganda has been historically and how it mutates in the service of today's illiberals. As with every enemy, one needs to be able to recognise it first in order to resist it. And for that reason, it is worth reading Stanley's stellar work on propaganda.---Mateusz Mazzini, New Eastern Europe This ambitious book brings Stanley's insights from epistemology and philosophy of language to bear on the self-masking role of propaganda in democracy. Generous use of concrete political applications enliven the book's arguments and drive home the topi</t>
  </si>
  <si>
    <t>Jason Stanley is the Jacob Urowsky Professor of Philosophy at Yale University. He is the author of Knowledge and Practical Interests, Language in Context, and Know How.</t>
  </si>
  <si>
    <t>Guide to Methods for Students of Political Science</t>
  </si>
  <si>
    <t>Van Evera, Stephen</t>
  </si>
  <si>
    <t xml:space="preserve"> POL018000 POLITICAL SCIENCE / Reference</t>
  </si>
  <si>
    <t xml:space="preserve">Stephen Van Evera greeted new graduate students at MIT with a commonsense introduction to qualitative methods in the social sciences. His helpful hints, always warmly received, grew from a handful of memos to an underground classic primer. That primer evolved into a book of how-to information about graduate study, which is essential reading for graduate students and undergraduates in political science, sociology, anthropology, economics, and history—and for their advisers.  •How should we frame, assess, and apply theories in the social sciences?  I am unpersuaded by the view that the prime rules of scientific method should differ between hard science and social science. Science is science.   •A section on case studies shows novices the ropes.  •Van Evera contends the realm of dissertations is often defined too narrowly “Making and testing theories are not the only games in town. . . . If everyone makes and tests theories but no one ever uses them, then what are they for?   •In  Helpful Hints on Writing a Political Science Ph.D. Dissertation,  Van Evera focuses on presentation, and on broader issues of academic strategy and tactics.  •Van Evera asks how political scientists should work together as a community. “All institutions and professions that face weak accountability need inner ethical rudders that define their obligations in order to stay on course. </t>
  </si>
  <si>
    <t>INTRODUCTION  1. HYPOTHESES, LAWS, AND THEORIES: A USER'S GUIDE What Is a Theory? What Is a Specific Explanation? What Is a Good Theory? How Can Theories Be Made? How Can Theories Be Tested? Strong vs. Weak Tests: Predictions and Tests Helpful Hints for Testing Theories How Can Specific Events Be Explained? Methodology Myths  2. WHAT ARE CASE STUDIES? HOW SHOULD THEY BE PERFORMED? Case Studies in Perspective Testing Theories with Case Studies Creating Theories with Case Studies Inferring Antecedent Conditions from Case Studies Testing Antecedent Conditions with Case Studies Explaining Cases Strong vs. Weak Tests: Predictions and Tests Interpreting Contradictory Results Case-Selection Criteria  3. WHAT IS A POLITICAL SCIENCE DISSERTATION?  4. HELPFUL HINTS ON WRITING A POLITICAL SCIENCE DISSERTATION Topic Selection Organization Your Dissertation Prospectus Your Introductory Chapter Your Concluding Chapter Study Design and Presentation Writing Style Vetting Your Abstract Dealing with your Dissertation Committee Dealing with Your Head, Your Family, and Your Friends How to Learn More about How to Write a Dissertation  5. THE DISSERTATION PROPOSAL  6. PROFESSIONAL ETHICS  APPENDIX: HOW TO WRITE A PAPER FURTHER READING INDEX</t>
  </si>
  <si>
    <t xml:space="preserve"> Stephen Van Evera's Guide to Methods for Students of Political Science makes an important contribution toward improving the use of case studies for theory development and testing in the social sciences. His trenchant and concise views on issues ranging from epistemology to specific research techniques manage to convey not only the methods but the ethos of research. This book is essential reading for social science students at all levels who aspire to conduct rigorous research. —Alexander L. George, Stanford University, and Andrew Bennett, Georgetown University  Stephen Van Evera has a keen awareness of the questions that arise in every phase of the political science research project—from initial conception to final presentation. Although others may not agree with all of his specific advice, all will appreciate his user-friendly introduction to what is sometimes seen as an abstract and difficult topic. —Timothy J. McKeown, University of North Carolina, Chapel Hill</t>
  </si>
  <si>
    <t>Stephen Van Evera is Ford International Professor in the Political Science Department at MIT.</t>
  </si>
  <si>
    <t>Veto Players</t>
  </si>
  <si>
    <t>How Political Institutions Work</t>
  </si>
  <si>
    <t>Tsebelis, George</t>
  </si>
  <si>
    <t xml:space="preserve"> POL016000 POLITICAL SCIENCE / Political Process / General</t>
  </si>
  <si>
    <t>Political scientists have long classified systems of government as parliamentary or presidential, two-party or multiparty, and so on. But such distinctions often fail to provide useful insights. For example, how are we to compare the United States, a presidential bicameral regime with two weak parties, to Denmark, a parliamentary unicameral regime with many strong parties? Veto Players advances an important, new understanding of how governments are structured. The real distinctions between political systems, contends George Tsebelis, are to be found in the extent to which they afford political actors veto power over policy choices. Drawing richly on game theory, he develops a scheme by which governments can thus be classified. He shows why an increase in the number of  veto players,  or an increase in their ideological distance from each other, increases policy stability, impeding significant departures from the status quo. Policy stability affects a series of other key characteristics of polities, argues the author. For example, it leads to high judicial and bureaucratic independence, as well as high government instability (in parliamentary systems). The propositions derived from the theoretical framework Tsebelis develops in the first part of the book are tested in the second part with various data sets from advanced industrialized countries, as well as analysis of legislation in the European Union. Representing the first consistent and consequential theory of comparative politics, Veto Players will be welcomed by students and scholars as a defining text of the discipline. From the preface to the Italian edition: ?  Tsebelis has produced what is today the most original theory for the understanding of the dynamics of contemporary regimes. . . . This book promises to remain a lasting contribution to political analysis. --Gianfranco Pasquino, Professor of Political Science, University of Bologna</t>
  </si>
  <si>
    <t xml:space="preserve"> This book will be a landmark. It is the culmination of a decade of hard analytical and empirical work through which Tsebelis has single-handedly transformed comparative government. In spite of its analytical precision, the writing is highly accessible. It is safe to predict that this will be among the most influential political science texts of the coming decade. —Fritz W. Scharpf, Director of the Max Planck Institute for the Study of Societies, Cologne Tsebelis shows that the concept of a 'veto' player can provide a great deal of leverage for analyzing apparently very diverse institutional structures. The book is a major advance theoretically and methodologically and should have the effect of using theory to break down artificial boundaries between the subfields of Comparative Politics, International Relations, and American politics. —John Ferejohn, Carolyn Munro Professor, Stanford University Veto Players ranks as the most important theoretical argument to emerge in comparative politics over the last 10-15 years. Tsebelis elegantly lays out a set of simple but rigorous concepts tied to the legislative process. These concepts and their underlying dynamics link regimes, party systems, and federalism to policy outcomes in provocative and profound ways. Veto Players has changed and is likely to continue to change our fundamental understanding of institutional politics. —Barry Ames, University of Pittsburgh Veto Players is an excellent book that is likely to be recognized as a seminal contribution to the study of political institutions. It will find its way onto reading lists in just about every self-respecting institution in the United States and many abroad. Tsebelis covers an amazing range of institutions. His book is cogent in its style, parsimonious in its argument, and sweeping in its scope. —Kaare Strom, University of California, San DiegoFrom the preface to the Italian edition:  Tsebelis has produced</t>
  </si>
  <si>
    <t>George Tsebelis is Professor of Political Science at the University of California, Los Angeles. He is the author of Nested Games: Rational Choice in Comparative Politics and coauthor of Bicameralism. The recipient of a Guggenheim Fellowship, a Hoover National Fellowship, and a Russell Sage Fellowship, he has published numerous papers on the institutions of the European Union and on comparative institutional analysis.</t>
  </si>
  <si>
    <t>Fandom, Second Edition</t>
  </si>
  <si>
    <t>Identities and Communities in a Mediated World</t>
  </si>
  <si>
    <t>Sandvoss, Cornel / Gray, Jonathan / Harrington, C. Lee</t>
  </si>
  <si>
    <t>Culture</t>
  </si>
  <si>
    <t xml:space="preserve"> SOC022000 SOCIAL SCIENCE / Popular Culture; SOC052000 SOCIAL SCIENCE / Media Studies</t>
  </si>
  <si>
    <t>A completely updated edition of a seminal work on fans and communities We are all fans. Whether we follow our favorite celebrities on Twitter, attend fan conventions such as Comic Con, or simply wait with bated breath for the next episode of our favorite television drama&amp;#8212each of us is a fan.  Recognizing that fandom is not unusual, but rather a universal subculture, the contributions in this book demonstrate that understanding fans--whether of toys, TV shows, celebrities, comics, music, film, or politicians--is vital to an understanding of media audiences, use, engagement, and participatory culture in a digital age.  Including eighteen new, original essays covering topics such as activism directed at racism in sports fandom, fan/producer interactions at Comic Con, the impact of new technologies on fandom, and the politics and legality of fanfic, this wide-ranging collection provides diverse approaches to fandom for anyone seeking to understand modern life in our increasingly mediated, globalized and binge-watching world.</t>
  </si>
  <si>
    <t>Paul Booth,author of Digital Fandom 2.0 and Playing Fans: Negotiating Fandom and Media in the Digital:This new edition ofFandom takes fan studies in exciting new directions, providing a crucial intervention into the way the field is evolving. Thought-provoking and mature, it will change the way we think about the next generation of fan scholarship. A fantastic book.Jason Mittell,Middlebury College:An excellent collection, the second edition ofFandomcontinues to push the boundaries of fan studies in bold directions. Reflecting the new developments in the field, this lively, engaging, and high-quality volume will be the go-to book for anyone engaged with the future of fan culture.</t>
  </si>
  <si>
    <t>GrayJonathan: Jonathan Gray is Professor of Media and Cultural Studies at the University of Wisconsin-Madison and author of Television Entertainment, Television Studies (with Amanda D. Lotz), Show Sold Separately: Promos, Spoilers, and Other Media Paratexts, and Watching with The Simpsons: Television, Parody, and Intertextuality.SandvossCornel: Cornel Sandvoss is Professor of Media and Journalism and co-founding Director of Centre of Participatory Culture at the University of Huddersfield.HarringtonC. Lee: C. Lee Harrington is Professor of Sociology at Miami University. She is the author (with Denise D. Bielby) of Soap Fans (1995) and Global TV (2008).</t>
  </si>
  <si>
    <t>Convergence Culture</t>
  </si>
  <si>
    <t>Where Old and New Media Collide</t>
  </si>
  <si>
    <t>Jenkins, Henry</t>
  </si>
  <si>
    <t xml:space="preserve"> PSY022070 PSYCHOLOGY / Psychopathology / Dissociative Identity Disorder; SOC052000 SOCIAL SCIENCE / Media Studies</t>
  </si>
  <si>
    <t>Winner of the 2007 Society for Cinema and Media Studies Katherine Singer Kovacs Book Award2007 Choice Outstanding Academic TitleA classic study on the dynamic between an individual and different media channels Convergence Culture maps a new territory: where old and new media intersect, where grassroots and corporate media collide, where the power of the media producer and the power of the consumer interact in unpredictable ways.Henry Jenkins, one of America’s most respected media analysts, delves beneath the new media hype to uncover the important cultural transformations that are taking place as media converge. He takes us into the secret world of Survivor Spoilers, where avid internet users pool their knowledge to unearth the show’s secrets before they are revealed on the air. He introduces us to young Harry Potter fans who are writing their own Hogwarts tales while executives at Warner Brothers struggle for control of their franchise. He shows us how The Matrix has pushed transmedia storytelling to new levels, creating a fictional world where consumers track down bits of the story across multiple media channels.Jenkins argues that struggles over convergence will redefine the face of American popular culture. Industry leaders see opportunities to direct content across many channels to increase revenue and broaden markets. At the same time, consumers envision a liberated public sphere, free of network controls, in a decentralized media environment. Sometimes corporate and grassroots efforts reinforce each other, creating closer, more rewarding relations between media producers and consumers. Sometimes these two forces are at war.Jenkins provides a riveting introduction to the world where every story gets told and every brand gets sold across multiple media platforms. He explains the cultural shift that is occurring as consumers fight for control across disparate channels,</t>
  </si>
  <si>
    <t>Jenkins tries to bring clarity to cultural changes that are melting and morphing into new shapes on an hourly, daily, weekly, monthly basis. Convergence Culture provides a view that looks at the restless ocean and tracks the currents rather than just looking at the individual rocks on the beach.Jenkins is an astute observer of media culture and his insights are spot-on.Remarkable . . . Jenkins insights are gripping and his prose is surprisingly entertaining and lucid for a book that is, at its core, intellectually rigorous . . . Jenkins impressive ability to break down complex concepts into readable prose makes this study vital and engaging.For any Sony PS3 execs out there wondering why their technological masterpiece is being ridiculed by customers before its even released . . . Convergence Culture is a must read . . . Jenkins offers numerous insights on how technology and media professionals can forge better relationships with their customers.Steven Johnson,author of the national bestseller, Everything Bad Is Good For You:One of those rare works that is closer to an operating system than a traditional book: its a platform that people will be building on for years to come. Whats more, the book happens to be a briskly entertaining read—as startling, inventive, and witty as the culture it documents. It should be mandatory reading for anyone trying to make sense of todays popular culturebut thankfully, a book this fun to read doesn’t need a mandate.Will Wright,creator of SimCity and The Sims:Jenkins offers crucial insight into an unexpected and unforeseen future. Unlike most predictions about how New Media will shape the world in which we live, the reality is turning out far stranger and more interesting than we might have imagined. The social implications of this change could be staggering.Bruce Sterling,author, blogger, visionary:I thought I knew twenty-first century pop media until I read Henry Jenkins. The fresh rese</t>
  </si>
  <si>
    <t>JenkinsHenry: Henry Jenkins is the Provost’s Professor of Communication, Journalism, Cinematic Arts and Education at the University of Southern California. He is the author or editor of 20 books including Textual Poachers: Television Fans and Participatory Culture, Convergence Culture: Where Old and New Media Collide, Spreadable Media: Creating Meaning and Value in a Networked Society, and By Any Media Necessary: The New Youth Activists. He blogs at henryjenkins.org and co-hosts the podcast How Do You Like It So Far?Henry Jenkins is the Provost’s Professor of Communication, Journalism, Cinematic Arts and Education at the University of Southern California. He is the author or editor of 20 books including Textual Poachers: Television Fans and Participatory Culture, Convergence Culture: Where Old and New Media Collide, Spreadable Media: Creating Meaning and Value in a Networked Society, and By Any Media Necessary: The New Youth Activists. He blogs at henryjenkins.org and co-hosts the podcast How Do You Like It So Far?</t>
  </si>
  <si>
    <t>The Decline and Rise of Democracy</t>
  </si>
  <si>
    <t>A Global History from Antiquity to Today</t>
  </si>
  <si>
    <t>Stasavage, David</t>
  </si>
  <si>
    <t>The Princeton Economic History of the Western World</t>
  </si>
  <si>
    <t>126</t>
  </si>
  <si>
    <t xml:space="preserve"> HIS037000 HISTORY / World; POL007000 POLITICAL SCIENCE / Political ideologies / Democracy; POL010000 POLITICAL SCIENCE / History &amp; Theory</t>
  </si>
  <si>
    <t>A new understanding of how and why early democracy took hold, how modern democracy evolved, and what this teaches us about the futureHistorical accounts of democracy’s rise tend to focus on ancient Greece and pre-Renaissance Europe. The Decline and Rise of Democracy draws from global evidence to show that the story is much richer—democratic practices were present in many places, at many other times, from the Americas before European conquest, to ancient Mesopotamia, to precolonial Africa. Delving into the prevalence of early democracy throughout the world, David Stasavage makes the case that understanding how and where these democracies flourished—and when and why they declined—can provide crucial information not just about the history of governance, but about the ways modern democracies work and where they could manifest in the future.Drawing from examples spanning several millennia, Stasavage first considers why states developed either democratic or autocratic styles of governance and argues that early democracy tended to develop in small places with a weak state and, counterintuitively, simple technologies. When central state institutions (such as a tax bureaucracy) were absent—as in medieval Europe—rulers needed consent from their populace to govern. When central institutions were strong—as in China or the Middle East—consent was less necessary and autocracy more likely. He then explores the transition from early to modern democracy, which first took shape in England and then the United States, illustrating that modern democracy arose as an effort to combine popular control with a strong state over a large territory. Democracy has been an experiment that has unfolded over time and across the world—and its transformation is ongoing.Amidst rising democratic anxieties, The Decline and Rise of Democracy widens the historical lens on the growth of political institutions and offers surprising lessons for all who care about</t>
  </si>
  <si>
    <t xml:space="preserve"> This significant book explains the origins and progression of democracy: why it thrived when it did, why it failed to appear in other circumstances, and where it is more likely to develop in the future. Building on a persuasive new argument about the causes behind democracy’s emergence, and bringing together data and fascinating examples, The Decline and Rise of Democracy makes a novel contribution to a range of social science fields. —Philip T. Hoffman, California Institute of Technology The Decline and Rise of Democracy shows that early democracy is much more prevalent than often thought and that the sequence of how a democracy forms matters. Making original arguments, and drawing on a wide range of historical data, this book presents a bold theory and a wealth of new information. An important and welcome entrant in democracy studies. —Josiah Ober, Stanford University</t>
  </si>
  <si>
    <t>David Stasavage is dean for the social sciences and the Julius Silver Professor of Politics at New York University. His books include Taxing the Rich and States of Credit (both Princeton). Twitter @stasavage</t>
  </si>
  <si>
    <t>Pedigree</t>
  </si>
  <si>
    <t>How Elite Students Get Elite Jobs</t>
  </si>
  <si>
    <t>Rivera, Lauren A.</t>
  </si>
  <si>
    <t xml:space="preserve"> BUS012000 BUSINESS &amp; ECONOMICS / Careers / General; BUS037020 BUSINESS &amp; ECONOMICS / Careers / Job Hunting; BUS085000 BUSINESS &amp; ECONOMICS / Organizational Behavior; BUS097000 BUSINESS &amp; ECONOMICS / Workplace Culture; EDU031000 EDUCATION / Counseling / Career Development; SOC050000 SOCIAL SCIENCE / Social Classes &amp; Economic Disparity</t>
  </si>
  <si>
    <t>Americans are taught to believe that upward mobility is possible for anyone who is willing to work hard, regardless of their social status, yet it is often those from affluent backgrounds who land the best jobs. Pedigree takes readers behind the closed doors of top-tier investment banks, consulting firms, and law firms to reveal the truth about who really gets hired for the nation's highest-paying entry-level jobs, who doesn’t, and why.Drawing on scores of in-depth interviews as well as firsthand observation of hiring practices at some of America’s most prestigious firms, Lauren Rivera shows how, at every step of the hiring process, the ways that employers define and evaluate merit are strongly skewed to favor job applicants from economically privileged backgrounds. She reveals how decision makers draw from ideas about talent—what it is, what best signals it, and who does (and does not) have it—that are deeply rooted in social class. Displaying the  right stuff  that elite employers are looking for entails considerable amounts of economic, social, and cultural resources on the part of the applicants and their parents.Challenging our most cherished beliefs about college as a great equalizer and the job market as a level playing field, Pedigree exposes the class biases built into American notions about the best and the brightest, and shows how social status plays a significant role in determining who reaches the top of the economic ladder.</t>
  </si>
  <si>
    <t>Winner of the 2016 Max Weber Book Award, Organizations, Occupations, and Work Section of the American Sociological AssociationBy demonstrating how leaders of firms select upon educational status, traits they already find in their midst, and prefer applicants that mirror their own pasts, trajectories, and skills, Rivera has provided important evidence for mechanisms of the (re)production of inequality. Those interested in the sociology of culture, in labor markets, and in elites and stratification will find Rivera's book necessary reading.---Shamus Khan, American Journal of Sociology Pedigree provides a rare behind-the-scenes look at the hiring processes for elite jobs. Rivera's thoughtful ethnographic observations illuminate exactly how social class matters, and how the display of cultural skills can be crucial for job seekers to gain access to elite positions. It is an eye-opening book. —Annette Lareau, University of PennsylvaniaPedigree: How Elite Students Get Elite Jobs is an academic book with the requisite references to gender theory and Marxist concepts of inequality. But read it carefully and it becomes something far more useful--a guide on how to join the global elite. In this riveting account of how the nation's top investment banks, consultancies, and law firms choose employees, Lauren Rivera goes inside the recruitment process, interviewing the interviewers and sitting in on their decision meetings. This eye-opening book exposes how the American elite keep the best jobs for themselves. —Frank Dobbin, author of Inventing Equal Opportunity[Pedigree] provides an insider look at how top-notch places hire, and explores how their processes serve those with the most privileged and affluent backgrounds.---Bouree Lam, The Atlantic[Rivera's] richly described account is mesmerising--and horrifying.---Gillian Tett, Financial TimesOne of Choice&amp;#39s Outs</t>
  </si>
  <si>
    <t>Lauren A. Rivera is associate professor of management and organizations at Northwestern University's Kellogg School of Management.</t>
  </si>
  <si>
    <t>Feminist Theory and the Body</t>
  </si>
  <si>
    <t>Price, Janet / Shildrick, Margrit</t>
  </si>
  <si>
    <t>Edinburgh University Press</t>
  </si>
  <si>
    <t xml:space="preserve"> SOC010000 SOCIAL SCIENCE / Feminism &amp; Feminist Theory</t>
  </si>
  <si>
    <t>This new Reader gives students an ideal overview of the historical developments and current controversies within this dynamic area of feminist theory.  Wide-ranging articles stress the interdisciplinary nature of contemporary feminist thought and include 'Sexy Bodies' and 'Performing Bodies'.Key FeaturesComprehensive coverage of differing feminist approaches to the bodyGeneral critical introduction puts the issues in contextWide range of contributors, including Donna Haraway and Elizabeth Grosz</t>
  </si>
  <si>
    <t>Veiled Sentiments</t>
  </si>
  <si>
    <t>Honor and Poetry in a Bedouin Society</t>
  </si>
  <si>
    <t>Abu-Lughod, Lila</t>
  </si>
  <si>
    <t xml:space="preserve"> SOC002010 SOCIAL SCIENCE / Anthropology / Cultural &amp; Social</t>
  </si>
  <si>
    <t>First published in 1986, Lila Abu-Lughod´s Veiled Sentiments has become a classic ethnography in the field of anthropology. During the late 1970s and early 1980s, Abu-Lughod lived with a community of Bedouins in the Western Desert of Egypt for nearly two years, studying gender relations, morality, and the oral lyric poetry through which women and young men express personal feelings. The poems are haunting, the evocation of emotional life vivid. But Abu-Lughod´s analysis also reveals how deeply implicated poetry and sentiment are in the play of power and the maintenance of social hierarchy. What begins as a puzzle about a single poetic genre becomes a reflection on the politics of sentiment and the complexity of culture. &amp;#160 This thirtieth anniversary edition includes a new afterword that reflects on developments both in anthropology and in the lives of this community of Awlad &amp;#39Ali Bedouins, who find themselves increasingly enmeshed in national political and social formations. The afterword ends with a personal meditation on the meaning&amp;mdashfor all involved&amp;mdashof the radical experience of anthropological fieldwork and the responsibilities it entails for ethnographers.</t>
  </si>
  <si>
    <t>Acknowledgments A Note on Transcriptions One: Guest and Daughter The Community Fieldwork Poetry and Sentiment PART ONE The Ideology of Bedouin Social Life Two: Identity in Relationship Asl: The Blood of Ancestry Garaba: The Blood of Relationship Maternal Ties and a Common Life Identification and Sharing Identity in a Changing World Three: Honor and the Virtues of Autonomy Autonomy and Hierarchy The Family Model of Hierarchy Honor: The Moral Basis of Hierarchy Limits on Power Hasham: Honor of the Weak Four: Modesty, Gender, and Sexuality Gender Ideology and Hierarchy The Social Value of Male and Female The Natural Bases of Female Moral Inferiority Red Belts and Black Veils: The Symbolism of Gender and Sexuality Sexuality and the Social Order Hasham Reconsidered: Deference and the Denial of Sexuality The Meaning of Veiling PART TWO Discourses on Sentiment Five: The Poetry of Personal Life On Poetry in Context The Poetry of Self and Sentiment Six: Honor and Poetic Vulnerability Discourses on Loss Matters of Pride Responding to Death The Discourse of Honor Seven: Modesty and the Poetry of Love Discourses on Love Star&amp;ndashCrossed Lovers An Arranged Marriage Marriage, Divorce, and Polygyny Eight: Ideology and the Politics of Sentiment The Social Contexts of Discourse Protective Veils of Form The Meaning of Poetry The Politics of Sentiment Ideology and Experience Ethnography&amp;#39s Values: An Afterword Appendix: Formulas and Themes of the Ghinnawa Notes Bibliography Index</t>
  </si>
  <si>
    <t>Abu-LughodLila: Lila Abu-Lughod is Joseph L. Buttenwieser Professor of Social Science at Columbia University, where she teaches anthropology and gender studies. She is the author of&amp;#160Writing Women&amp;#39s Worlds: Bedouin Stories,&amp;#160Dramas of Nationhood: The Politics of Television in Egypt,&amp;#160and&amp;#160Do Muslim Women Need Saving?</t>
  </si>
  <si>
    <t>#Republic</t>
  </si>
  <si>
    <t>Divided Democracy in the Age of Social Media</t>
  </si>
  <si>
    <t>Sunstein, Cass</t>
  </si>
  <si>
    <t xml:space="preserve"> POL007000 POLITICAL SCIENCE / Political ideologies / Democracy; POL028000 POLITICAL SCIENCE / Public Policy / General; POL035000 POLITICAL SCIENCE / Political Freedom; POL039000 POLITICAL SCIENCE / Censorship; POL065000 POLITICAL SCIENCE / Political Process / Media &amp; Internet </t>
  </si>
  <si>
    <t>From the New York Times bestselling author of Nudge and The World According to Star Wars, a revealing account of how today's Internet threatens democracy—and what can be done about itAs the Internet grows more sophisticated, it is creating new threats to democracy. Social media companies such as Facebook can sort us ever more efficiently into groups of the like-minded, creating echo chambers that amplify our views. It's no accident that on some occasions, people of different political views cannot even understand one another. It's also no surprise that terrorist groups have been able to exploit social media to deadly effect. Welcome to the age of #Republic.In this revealing book, New York Times bestselling author Cass Sunstein shows how today’s Internet is driving political fragmentation, polarization, and even extremism--and what can be done about it. He proposes practical and legal changes to make the Internet friendlier to democratic deliberation, showing that #Republic need not be an ironic term. Rather, it can be a rallying cry for the kind of democracy that citizens of diverse societies need most.</t>
  </si>
  <si>
    <t>Required reading for anyone who is concerned with the future of democracy. With political polarisation on the rise, particularly in the United States, [this book] couldn't come at a more important time. —Stephanie Cutter, former Senior Aide to President Barack Obama and Partner, Precision StrategiesA timely and persuasive argument about the risk that online media polarization poses to deliberative democracy in the United States.---Andrew W. Lang, Law Library JournalAn excellent assessment of how social psychology, technology, and politics are colliding to produce the extreme and polarized discourse that has come to dominate our contemporary political environment. Its accessible prose and clear organization make it a solid pick for political science courses as well as citizens who want to better understand how technology is changing the way we think and talk about politics in today's world.---Alex Dean, ProspectMore praise for#Republic---Benjamin Knoll, New York Journal of BooksI . . . found myself shocked at how relevant Sunstein's account was to my own life and the ways I seek out and encounter information, which is in a way the value of the book--it gets you to reflect on the role of your information habits on your view of the world around you. And if you want to know how important that is, well, you should read Sunstein's book.---Annie Coreno, Publishers Weekly#Republic . . . describes how social media shapes politics and journalism. So far, it has not received as much attention as Nudge. This is a pity: the ideas in #Republic are arguably more important--and more pressing.---Gilliant Tett, Financial Times MagazineRecent events such as the unexpected rise of Donald Trump and the growth of partisan hatred have led many people to start taking the problem of political ignorance and bias more seriously than before. [This] important new book of</t>
  </si>
  <si>
    <t>Cass R. Sunstein is the Robert Walmsley University Professor at Harvard Law School. His many books include the New York Times bestsellers Nudge: Improving Decisions about Health, Wealth, and Happiness (with Richard H. Thaler) and The World According to Star Wars. He lives in Concord, Massachusetts.</t>
  </si>
  <si>
    <t>Crisis Communication</t>
  </si>
  <si>
    <t>Frandsen, Finn / Johansen, Winni</t>
  </si>
  <si>
    <t>23</t>
  </si>
  <si>
    <t xml:space="preserve"> LAN004000 LANGUAGE ARTS &amp; DISCIPLINES / Communication Studies</t>
  </si>
  <si>
    <t>This handbook provides an up to date introduction to the discipline of crisis communication. It introduces the reader to the most important models and theories in crisis communication. The handbook differs from previous handbooks in several ways: it focuses on crises in the private and the public sector it includes the managerial and organizational context and it introduces new areas such as internal crisis communication and crisis consulting.</t>
  </si>
  <si>
    <t>Finn Frandsen and Winni Johansen, Aarhus University, Denmark.</t>
  </si>
  <si>
    <t>Political Entrepreneurs</t>
  </si>
  <si>
    <t>The Rise of Challenger Parties in Europe</t>
  </si>
  <si>
    <t>Vries, Catherine E. De / Hobolt, Sara B.</t>
  </si>
  <si>
    <t xml:space="preserve"> POL008000 POLITICAL SCIENCE / Political Process / Campaigns &amp; Elections; POL009000 POLITICAL SCIENCE / Comparative Politics; POL015000 POLITICAL SCIENCE / Political Process / Political Parties; POL031000 POLITICAL SCIENCE / Political Ideologies / Nationalism &amp; Patriotism; POL058000 POLITICAL SCIENCE / World / European; SOC026000 SOCIAL SCIENCE / Sociology / General</t>
  </si>
  <si>
    <t>How challenger parties, acting as political entrepreneurs, are changing European democraciesChallenger parties are on the rise in Europe, exemplified by the likes of Podemos in Spain, the National Rally in France, the Alternative for Germany, or the Brexit Party in Great Britain. Like disruptive entrepreneurs, these parties offer new policies and defy the dominance of established party brands. In the face of these challenges and a more volatile electorate, mainstream parties are losing their grip on power. In this book, Catherine De Vries and Sara Hobolt explore why some challenger parties are so successful and what mainstream parties can do to confront these political entrepreneurs.Drawing analogies with how firms compete, De Vries and Hobolt demonstrate that political change is as much about the ability of challenger parties to innovate as it is about the inability of dominant parties to respond. Challenger parties employ two types of innovation to break established party dominance: they mobilize new issues, such as immigration, the environment, and Euroscepticism, and they employ antiestablishment rhetoric to undermine mainstream party appeal. Unencumbered by government experience, challenger parties adapt more quickly to shifting voter tastes and harness voter disenchantment. Delving into strategies of dominance versus innovation, the authors explain why European party systems have remained stable for decades, but also why they are now increasingly under strain.As challenger parties continue to seek to disrupt the existing order, Political Entrepreneurs shows that their ascendency fundamentally alters government stability and democratic politics.</t>
  </si>
  <si>
    <t xml:space="preserve"> The dominant puzzle in European politics today is the rise of challenger parties—populist, green, and nationalist—that are draining the lifeblood from once-dominant governing parties on the center-left and center-right. Supported by a formidable body of empirical evidence, Political Entrepreneurs provides fresh theoretical insights into the causes and consequences of this phenomenon. An invaluable contribution to understanding how parties compete in contemporary democracies. —Pippa Norris, Harvard University Political Entrepreneurs provides a deeply original perspective on democratic competition. De Vries and Hobolt introduce insights from industrial organization to theorize why some political parties are nimbler in changing their spots than others—not unlike challenger and dominant firms in the marketplace. This pathbreaking book is the first to successfully transcend the divide between sociological and strategic perspectives on party competition. It has the makings of a classic. —Liesbet Hooghe, University of North Carolina, Chapel Hill and European University Institute Drawing upon theories of industrial organization, and combining case studies with statistical analyses, De Vries and Hobolt present an accessible and novel study of the interplay of dominance and innovation that drives the current transformation of European party politics. This is comparative politics at its finest. —Cas Mudde, University of Georgia Explaining postwar European politics through the lens of the challenger and dominant party framework, this book develops large-scale insights of party systems across Europe. With a massive amount of data, Political Entrepreneurs presents observations on electoral politics that other scholars will cite for years to come. —Lawrence Ezrow, University of Essex</t>
  </si>
  <si>
    <t>Catherine E. De Vries is professor of politics at Bocconi University in Milan. She is the author of Euroscepticism and the Future of European Integration. Twitter @CatherineDVries Sara B. Hobolt is professor and the Sutherland Chair in European Institutions at the London School of Economics. She is the author of Europe in Question, coauthor of Blaming Europe?, and coeditor of Democratic Politics in a European Union under Stress. Twitter @sarahobolt</t>
  </si>
  <si>
    <t>Journalism</t>
  </si>
  <si>
    <t xml:space="preserve">Vos, Tim P. </t>
  </si>
  <si>
    <t>19</t>
  </si>
  <si>
    <t>Mass Communication</t>
  </si>
  <si>
    <t>This volume sets out the state-of-the-art in the discipline of journalism at a time in which the practice and profession of journalism is in serious flux.While journalism is still anchored to its history, change is infecting the field. The profession, and the scholars who study it, are reconceptualizing what journalism is in a time when journalists no longer monopolize the means for spreading the news. Here, journalism is explored as a social practice, as an institution, and as memory. The roles, epistemologies, and ethics of the field are evolving. With this in mind, the volume revisits classic theories of journalism, such as gatekeeping and agenda-setting, but also opens up new avenues of theorizing by broadening the scope of inquiry into an expanded journalism ecology, which now includes citizen journalism, documentaries, and lifestyle journalism, and by tapping the insights of other disciplines, such as geography, economics, and psychology.The volume is a go-to map of the field for students and scholars&amp;#8212highlighting emerging issues, enduring themes, revitalized theories, and fresh conceptualizations of journalism.</t>
  </si>
  <si>
    <t>Tim P. Vos, University of Missouri, Columbia, MO, USA.</t>
  </si>
  <si>
    <t>Thinking like an Economist</t>
  </si>
  <si>
    <t>How Efficiency Replaced Equality in U.S. Public Policy</t>
  </si>
  <si>
    <t>Berman, Elizabeth Popp</t>
  </si>
  <si>
    <t xml:space="preserve"> BUS000000 BUSINESS &amp; ECONOMICS / General; BUS069000 BUSINESS &amp; ECONOMICS / Economics / General; POL028000 POLITICAL SCIENCE / Public Policy / General; SOC026000 SOCIAL SCIENCE / Sociology / General</t>
  </si>
  <si>
    <t>The story of how economic reasoning came to dominate Washington between the 1960s and 1980s—and why it continues to constrain progressive ambitions todayFor decades, Democratic politicians have frustrated progressives by tinkering around the margins of policy while shying away from truly ambitious change. What happened to bold political vision on the left, and what shrunk the very horizons of possibility? In Thinking Like an Economist, Elizabeth Popp Berman tells the story of how a distinctive way of thinking—an “economic style of reasoning”—became dominant in Washington between the 1960s and the 1980s and how it continues to dramatically narrow debates over public policy today.Introduced by liberal technocrats who hoped to improve government, this way of thinking was grounded in economics but also transformed law and policy. At its core was an economic understanding of efficiency, and its advocates often found themselves allied with Republicans and in conflict with liberal Democrats who argued for rights, equality, and limits on corporate power. By the Carter administration, economic reasoning had spread throughout government policy and laws affecting poverty, healthcare, antitrust, transportation, and the environment. Fearing waste and overspending, liberals reined in their ambitions for decades to come, even as Reagan and his Republican successors argued for economic efficiency only when it helped their own goals.A compelling account that illuminates what brought American politics to its current state, Thinking Like an Economist also offers critical lessons for the future. With the political left resurgent today, Democrats seem poised to break with the past—but doing so will require abandoning the shibboleth of economic efficiency and successfully advocating new ways of thinking about policy.</t>
  </si>
  <si>
    <t>“The compass by which a nation sets its public policy tells us a good deal about its values and priorities. In this remarkable book, Elizabeth Popp Berman tells the story of how, for the United States, efficiency became the North Star with the economist as navigator. Less a partisan story than one of a shift in the culture of governance, this book sheds important new light on how economic thinking has infused both our policy priorities and the mechanisms for attempting to implement them.”—Steven G. Medema, Duke University“If you want to understand modern policy debates in economics, you need to go beyond the shopworn neoliberalism narrative and explore what economists really are thinking. Elizabeth Popp Berman’s book provides a wonderful guide for doing just that.”—David Colander, Middlebury College“This book deserves to make waves. It is original, finely written, provocative, and right. Fragments of this story have been told before—but Berman has done the hard work of crafting a compelling new narrative about where some of the most crucial aspects of our modern world have come from. Thinking like an Economist deserves a wide readership, not just among sociologists, but political scientists, economists, and everyone interested in how the economic approach came to dominate American policy debate.”—Henry Farrell, Johns Hopkins University“In what is sure to become a classic, Berman unravels how economists, and their way of thinking, came to exert such a powerful influence on the institutions that shape U.S. policymaking. Her sharp analysis shows how the resulting fixation on efficiency, a single-minded focus on market-oriented solutions, and the abandonment of political claims based on universalism, rights, and equality has undermined our ability to solve major social problems.”—Pamela Herd, Georgetown University</t>
  </si>
  <si>
    <t>Elizabeth Popp Berman is associate professor of organizational studies at the University of Michigan and the author of Creating the Market University: How Academic Science Became an Economic Engine (Princeton). She lives in Ann Arbor, Michigan. Twitter @epopppp</t>
  </si>
  <si>
    <t>Perception and Misperception in International Politics</t>
  </si>
  <si>
    <t>New Edition</t>
  </si>
  <si>
    <t>Jervis, Robert</t>
  </si>
  <si>
    <t>Center for International Affairs, Harvard University</t>
  </si>
  <si>
    <t xml:space="preserve"> POL010000 POLITICAL SCIENCE / History &amp; Theory; POL011000 POLITICAL SCIENCE / International Relations / General; PSY008000 PSYCHOLOGY / Cognitive Psychology &amp; Cognition; PSY021000 PSYCHOLOGY / Industrial &amp; Organizational Psychology</t>
  </si>
  <si>
    <t>Since its original publication in 1976, Perception and Misperception in International Politics has become a landmark book in its field, hailed by the New York Times as  the seminal statement of principles underlying political psychology.  This new edition includes an extensive preface by the author reflecting on the book's lasting impact and legacy, particularly in the application of cognitive psychology to political decision making, and brings that analysis up to date by discussing the relevant psychological research over the past forty years. Jervis describes the process of perception (for example, how decision makers learn from history) and then explores common forms of misperception (such as overestimating one's influence). He then tests his ideas through a number of important events in international relations from nineteenth- and twentieth-century European history. Perception and Misperception in International Politics is essential for understanding international relations today.</t>
  </si>
  <si>
    <t>This exceptional book is a landmark in the study of cognitive processes in government foreign policy decision making. It integrates a thorough grasp of major psychological theory and research concerning individual cognitive processes with a detailed and perceptive reading of numerous historical accounts of international politics.A valuable contribution to the theoretical literature on international relations.The best statement of the psychological position in the literature on international politics. Highly readable, informative, and thought-provoking.</t>
  </si>
  <si>
    <t>Robert Jervis is the Adlai E. Stevenson Professor of International Politics at Columbia University. His books include System Effects: Complexity in Political and Social Life and How Statesmen Think: The Psychology of International Politics (both Princeton).</t>
  </si>
  <si>
    <t>Relational Formations of Race</t>
  </si>
  <si>
    <t>Theory, Method, and Practice</t>
  </si>
  <si>
    <t>Molina, Natalia</t>
  </si>
  <si>
    <t xml:space="preserve"> SOC001000 SOCIAL SCIENCE / Ethnic Studies / African American Studies; SOC008000 SOCIAL SCIENCE / Ethnic Studies / General; SOC021000 SOCIAL SCIENCE / Ethnic Studies / Native American Studies; SOC043000 SOCIAL SCIENCE / Ethnic Studies / Asian American Studies; SOC044000 SOCIAL SCIENCE / Ethnic Studies / Hispanic American Studies</t>
  </si>
  <si>
    <t>Relational Formations of Race brings African American, Chicanx/Latinx, Asian American, and Native American studies together in a single volume, enabling readers to consider the racialization and formation of subordinated groups in relation to one another. These essays conceptualize racialization as a dynamic and interactive process group-based racial constructions are formed not only in relation to whiteness, but also in relation to other devalued and marginalized groups. The chapters offer explicit guides to understanding race as relational across all disciplines, time periods, regions, and social groups. By studying race relationally, and through a shared context of meaning and power, students will draw connections among subordinated groups and will better comprehend the logic that underpins the forms of inclusion and dispossession such groups face. As the United States shifts toward a minority-majority nation, Relational Formations of Race offers crucial tools for understanding today´s shifting race dynamics. &amp;#160</t>
  </si>
  <si>
    <t>List of Illustrations Acknowledgments Introduction: Toward a Relational Consciousness of Race Daniel Martinez HoSang and Natalia Molina PART ONE THEORIZING RACE RELATIONALLY 1 &amp;bull Race as a Relational Theory: A Roundtable Discussion George Lipsitz, George J. S&amp;aacutenchez, and Kelly Lytle Hern&amp;aacutendez, with Daniel Martinez HoSang and Natalia Molina 2 &amp;bull Examining Chicana/o History through a Relational Lens Natalia Molina 3 &amp;bull Entangled Dispossessions: Race and Colonialism in the Historical Present Alyosha Goldstein PART TWO RELATIONAL RESEARCH AS POLITICAL PRACTICE 4 &amp;bull The Relational Revolutions of Antiracist Formations Roderick Ferguson 5 &amp;bull How Palestine Became Important to American Indian Studies Steven Salaita 6 &amp;bull Uncle Tom Was an Indian: Tracing the Red in Black Slavery Tiya Miles 7 &amp;bull &amp;ldquoThe Whatever That Survived&amp;rdquo: Thinking Racialized Immigration through Blackness and the Afterlife of Slavery Tiffany Willoughby-Herard PART THREE HISTORICAL FRAMEWORKS 8 &amp;bull Indians and Negroes in Spite of Themselves: Puerto Rican Students at the Carlisle Indian Industrial School Catherine S. Ram&amp;iacuterez 9 &amp;bull Becoming &amp;ldquoHawaiian&amp;rdquo: A Relational Racialization of Japanese American Soldiers from Hawai&amp;lsquoi during World War II in the U.S. South Jeffrey T. Yamashita 10 &amp;bull Vietnamese Refugees and Mexican Immigrants: Southern Regional Racialization in the Late Twentieth Century Perla M. Guerrero 11 &amp;bull Green, Blue, Yellow, and Red: The Relational Racialization of Space in the Stockton Metropolitan Area Raoul S. Li&amp;eacutevanos PART FOUR RELATIONAL FRAMEWORKS IN CONTEMPORARY POLICY 12 &amp;bull Border-Hopping Mexicans, Law-Abiding Asians, and Racialized Illegality: Analyzing</t>
  </si>
  <si>
    <t>MolinaNatalia: Natalia Molina is Professor of American Studies and Ethnicity at University of Southern California. &amp;#160Daniel Martinez HoSang is Associate Professor of American Studies and Ethnicity, Race, and Migration at Yale University. &amp;#160Ram&amp;oacuten&amp;#160A. Guti&amp;eacuterrez is Professor of American History at the University of Chicago. &amp;#160</t>
  </si>
  <si>
    <t>The Nation and Its Fragments</t>
  </si>
  <si>
    <t>Colonial and Postcolonial Histories</t>
  </si>
  <si>
    <t>Chatterjee, Partha</t>
  </si>
  <si>
    <t>In this book, the prominent theorist Partha Chatterjee looks at the creative and powerful results of the nationalist imagination in Asia and Africa that are posited not on identity but on difference with the nationalism propagated by the West. Arguing that scholars have been mistaken in equating political nationalism with nationalism as such, he shows how anticolonialist nationalists produced their own domain of sovereignty within colonial society well before beginning their political battle with the imperial power. These nationalists divided their culture into material and spiritual domains, and staked an early claim to the spiritual sphere, represented by religion, caste, women and the family, and peasants. Chatterjee shows how middle-class elites first imagined the nation into being in this spiritual dimension and then readied it for political contest, all the while  normalizing  the aspirations of the various marginal groups that typify the spiritual sphere. While Chatterjee's specific examples are drawn from Indian sources, with a copious use of Bengali language materials, the book is a contribution to the general theoretical discussion on nationalism and the modern state. Examining the paradoxes involved with creating first a uniquely non-Western nation in the spiritual sphere and then a universalist nation-state in the material sphere, the author finds that the search for a postcolonial modernity is necessarily linked with past struggles against modernity.</t>
  </si>
  <si>
    <t xml:space="preserve"> [This] is a work of magisterial erudition, the product of a mind working at the fullest command of its critical and creative powers . . . destined to become a landmark, not just in its field but in that most important of histories which is the evolving narrative of our self-awareness. One of Choice&amp;#39s Outstanding Academic Titles for 1994 An original and powerful analysis of the emergence of anticolonial nationalism and the postcolonial state. . . . This is not merely a book on nationalism in India with some 'comparative' implications. Instead, it presents the historical case of colonial nationalism to challenge the Eurocentricity of certain basic categories—the nations-state, modernity, and indeed history itself. —Gyan Prakash, Princeton University</t>
  </si>
  <si>
    <t>One of the leading members of the well-known Subaltern Studies collective of scholars, Partha Chatterjee is Professor of Political Science at the Centre for Studies in Social Sciences in Calcutta. His other works include Nationalist Thought and the Colonial World (Zed/Minnesota).</t>
  </si>
  <si>
    <t>Citizen and Subject</t>
  </si>
  <si>
    <t>Contemporary Africa and the Legacy of Late Colonialism</t>
  </si>
  <si>
    <t>Mamdani, Mahmood</t>
  </si>
  <si>
    <t>In analyzing the obstacles to democratization in post- independence Africa, Mahmood Mamdani offers a bold, insightful account of colonialism's legacy--a bifurcated power that mediated racial domination through tribally organized local authorities, reproducing racial identity in citizens and ethnic identity in subjects. Many writers have understood colonial rule as either  direct  (French) or  indirect  (British), with a third variant--apartheid--as exceptional. This benign terminology, Mamdani shows, masks the fact that these were actually variants of a despotism. While direct rule denied rights to subjects on racial grounds, indirect rule incorporated them into a  customary  mode of rule, with state-appointed Native Authorities defining custom. By tapping authoritarian possibilities in culture, and by giving culture an authoritarian bent, indirect rule (decentralized despotism) set the pace for Africa the French followed suit by changing from direct to indirect administration, while apartheid emerged relatively later. Apartheid, Mamdani shows, was actually the generic form of the colonial state in Africa. Through case studies of rural (Uganda) and urban (South Africa) resistance movements, we learn how these institutional features fragment resistance and how states tend to play off reform in one sector against repression in the other. The result is a groundbreaking reassessment of colonial rule in Africa and its enduring aftereffects. Reforming a power that institutionally enforces tension between town and country, and between ethnicities, is the key challenge for anyone interested in democratic reform in Africa.</t>
  </si>
  <si>
    <t>One of Africa&amp;#39s 100 Best Books of the 20th Century Citizen and Subjectis going to be a verynecessarybook. Mamdani's exposition, of a rare clarity, offers us a broadness of vision based upon experience and knowledge always informed by his profound perceptiveness. —Breyten Breytenbach, South African writer Mahmood Mamdani's powerful new volume challenges the established wisdom of Africanists concerning the European colonial impact on Africa and Africa's postcolonial settlement…. [I]mpressive. —Robert L. Tignor,American Historical Review Mahmood Mamdani is one of the most original thinkers writing about Africa today. His skills in comparative analysis and conceptual refinement are strikingly illustrated in this volume. —Ali A. Mazrui, Institute for Global Studies, SUNY–BinghamtonWinner of the 1997 Herskovits Award, African Studies Association This book explores a provocative and original thesis about African politics, with the vigor and rigor that readers of Professor Mamdani's earlier work will expect. Anyone who cares to understand the state in contemporary Africa—anyone who wants to understand the current situation on the continent at all—would do well to read this new book. Whether you agree or disagree, this is a book to learn from. —Kwame Anthony Appiah A compelling historical reconstruction…. [A]n analysis distinguished by its utter respect for the specificity of historical experience. —Irene Grendzier,The Nation</t>
  </si>
  <si>
    <t>Mahmood Mamdani is the Herbert Lehman Professor of Government in the Middle Eastern, South Asian, and African Studies Department at Columbia University. His many books include Saviors and Survivors: Darfur, Politics, and the War on Terror.</t>
  </si>
  <si>
    <t>The Myth of Race</t>
  </si>
  <si>
    <t>The Troubling Persistence of an Unscientific Idea</t>
  </si>
  <si>
    <t>Sussman, Robert Wald</t>
  </si>
  <si>
    <t xml:space="preserve"> SOC002000 SOCIAL SCIENCE / Anthropology / General; SOC031000 SOCIAL SCIENCE / Discrimination &amp; Race Relations</t>
  </si>
  <si>
    <t>Biological races do not exist—and never have. This view is shared by all scientists who study variation in human populations. Yet racial prejudice and intolerance based on the myth of race remain deeply ingrained in Western society. In his powerful examination of a persistent, false, and poisonous idea, Robert Sussman explores how race emerged as a social construct from early biblical justifications to the pseudoscientific studies of today.The Myth of Race traces the origins of modern racist ideology to the Spanish Inquisition, revealing how sixteenth-century theories of racial degeneration became a crucial justification for Western imperialism and slavery. In the nineteenth century, these theories fused with Darwinism to produce the highly influential and pernicious eugenics movement. Believing that traits from cranial shape to raw intelligence were immutable, eugenicists developed hierarchies that classified certain races, especially fair-skinned “Aryans,” as superior to others. These ideologues proposed programs of intelligence testing, selective breeding, and human sterilization—policies that fed straight into Nazi genocide. Sussman examines how opponents of eugenics, guided by the German-American anthropologist Franz Boas’s new, scientifically supported concept of culture, exposed fallacies in racist thinking.Although eugenics is now widely discredited, some groups and individuals today claim a new scientific basis for old racist assumptions. Pondering the continuing influence of racist research and thought, despite all evidence to the contrary, Sussman explains why—when it comes to race—too many people still mistake bigotry for science.</t>
  </si>
  <si>
    <t>ContentsList of AbbreviationsIntroductionChapter 1. Early Racism in Western EuropeChapter 2. The Birth of EugenicsChapter 3. The Merging of Polygenics and EugenicsChapter 4. Eugenics and the NazisChapter 5. The Antidote: Boas and the Anthropological Concept of CultureChapter 6. Physical Anthropology in the Early Twentieth CenturyChapter 7. The Downfall of EugenicsChapter 8. The Beginnings of Modern Scientific RacismChapter 9. The Pioneer Fund, 1970s–1990sChapter 10. The Pioneer Fund in the Twenty-First CenturyChapter 11. Modern Racism and Anti-Immigration PoliciesConclusionAppendix A: The Eugenics Movement, 1890s– 1940sAppendix B: The Pioneer FundReferences&lt;div class</t>
  </si>
  <si>
    <t>Not only is this book a significant contribution to the view of race and racism in traditional ‘four-field’ anthropology in the U.S., but it is also important to the understanding of global notions of contemporary racism…The Myth of Race encourages us to understand where stereotypes and misinformation fit in our consideration of whether and how notions of biological race remain pervasive in today’s discourse and policy.-- Yolanda T. Moses Times Higher EducationExplores how the faulty concept of race embedded in our culture affects where we live, go to school and work. It influences our choice in friends and our treatment in the healthcare and justice systems.-- Jeff Adachi San Francisco ExaminerSussman does a masterful job of tracing racist thought in western Europe and the U.S. from 15th-century polygenics through the eugenics of the 20th century to the continued racism and anti-immigration stances of today’s radical Right…Although the racists at whom Sussman directs his message are unlikely to read it or to credit it if they do, this book should be in every library, from high school through public to university, in hopes that it will affect some minds before they become completely shuttered by prejudice.-- L. L. Johnson ChoiceThe idea of race, writes the author, is a cultural rather than biological reality. Tribes always believed that strangers were subhuman, but they could overcome their inferiority by joining the tribe—e.g., converting to Christianity or adopting Roman citizenship… Today, since racism is politically incorrect, Sussman maintains, supporters have migrated en masse to the anti-immigration movement… Sussman delivers a lucidly written, eye-opening account of a nasty sociological battle that the good guys have been winning for a century without eliminating a very persistent enemy.-- Kirkus ReviewsSussman, an anthropology professo</t>
  </si>
  <si>
    <t>SussmanRobert Wald: Robert Wald Sussman is Professor of Physical Anthropology at Washington University in St. Louis.</t>
  </si>
  <si>
    <t>The Origins of Alliances</t>
  </si>
  <si>
    <t>Walt, Stephen M.</t>
  </si>
  <si>
    <t>Cornell Studies in Security Affairs</t>
  </si>
  <si>
    <t>Military Policy</t>
  </si>
  <si>
    <t xml:space="preserve"> HIS026000 HISTORY / Middle East / General; POL011000 POLITICAL SCIENCE / International Relations / General; POL012000 POLITICAL SCIENCE / Security (National &amp; International)</t>
  </si>
  <si>
    <t>How are alliances made? In this book, Stephen M. Walt makes a significant contribution to this topic, surveying theories of the origins of international alliances and identifying the most important causes of security cooperation between states. In...</t>
  </si>
  <si>
    <t xml:space="preserve"> A valuable refinement of traditional balance-of-power theory.... Walt provides a sophisticated account of recent Middle East diplomacy.  The Origins of Alliances offers a different way of thinking about our security and thus about our diplomacy. It ought to be read by anyone with a serious interest in understanding why our foreign policy is so often self-defeating. </t>
  </si>
  <si>
    <t>WaltStephen M.: Stephen M. Walt is the Robert and Renée Belfer Professor of International Affairs at Harvard University's Kennedy School of Government. He is the author of The Origins of Alliances, Revolution and War (both from Cornell), and Taming American Power: The Global Response to U.S. Primacy.</t>
  </si>
  <si>
    <t>Essential Demographic Methods</t>
  </si>
  <si>
    <t>Wachter, Kenneth W.</t>
  </si>
  <si>
    <t xml:space="preserve"> SOC006000 SOCIAL SCIENCE / Demography</t>
  </si>
  <si>
    <t>Essential Demographic Methods brings to readers the full range of ideas and skills of demographic analysis that lie at the core of social sciences and public health. Classroom tested over many years, filled with fresh data and examples, this approachable text is tailored to the needs of beginners, advanced students, and researchers alike. An award-winning teacher and eminent demographer, Kenneth Wachter uses themes from the individual lifecourse, history, and global change to convey the meaning of concepts such as exponential growth, cohorts and periods, lifetables, population projection, proportional hazards, parity, marity, migration flows, and stable populations. The presentation is carefully paced and accessible to readers with knowledge of high-school algebra. Each chapter contains original problem sets and worked examples.From the most basic concepts and measures to developments in spatial demography and hazard modeling at the research frontier, Essential Demographic Methods brings out the wider appeal of demography in its connections across the sciences and humanities. It is a lively, compact guide for understanding quantitative population analysis in the social and biological world.</t>
  </si>
  <si>
    <t>ContentsList of Figures and TablesPrefaceIntroduction: Why Study Demography?1. Exponential Growth2. Periods and Cohorts3. Cohort Mortality4. Cohort Fertility5. Population Projection6. Period Fertility7. Period Mortality8. Heterogeneous Risks9. Marriage and Family10. Stable Age Structures11. Migration and LocationConclusionAppendix A: Sources and NotesAppendix B: Useful FormulasBibliographyIndex</t>
  </si>
  <si>
    <t>Ken Wachter’s unique and fascinating approach to teaching demographic methods has shaped generations of undergraduates and graduate students at UC Berkeley. Essential Demographic Methods is a major accomplishment and makes his invaluable and original teachings available to a broad audience.-- Hans-Peter Kohler, University of PennsylvaniaI studied with Ken Wachter and became a demographer because of the course he taught with the materials that became this book.-- Mary C. Waters, Harvard University</t>
  </si>
  <si>
    <t>WachterKenneth W.: Kenneth W. Wachter is Professor of Demography and Statistics at the University of California, Berkeley.</t>
  </si>
  <si>
    <t>Dear Science and Other Stories</t>
  </si>
  <si>
    <t>McKittrick, Katherine</t>
  </si>
  <si>
    <t>Errantries</t>
  </si>
  <si>
    <t xml:space="preserve"> LIT006000 LITERARY CRITICISM / Semiotics &amp; Theory; SOC032000 SOCIAL SCIENCE / Gender Studies; SOC056000 SOCIAL SCIENCE / Black Studies (Global)</t>
  </si>
  <si>
    <t>Katherine McKittrick presents a creative and rigorous study of black andanticolonial methodologies, exploring how narratives of imprecision andrelationality interrupt knowledge systems that seek to observe, index, know, anddiscipline blackness.</t>
  </si>
  <si>
    <t>He Liked to Say that This Love was the Result of a Clinical Error ixCuriosities (My Heart Makes My Head Swim) 1Footnotes (Books and Papers Scattered about the Floor) 14The Smallest Cell Remembers a Sound 35Consciousness (Feeling like, Feeling like This) 58Something That Exceeds All Efforts to Definitively Pin It Down 71No Place, Unknown, Undetermined 75Notes 77Black Ecologies. Coral Cities. Catch a Wave 79Charmaine's Wire 81Polycarbonate, Aluminum (Gold), and Lacquer 83Black Children 85Telephone Listing 87Failure (My Head Was Full of Misty Fumes of Doubt) 89The Kick Drum Is the Fault 108(Zong) Bad Made Measure 111I Got Life/Rebellion Invention Groove 137(I Entered the Lists) 154Dear Science 172Notes and Reminders 175StorytellersDiegeses and Bearings 197</t>
  </si>
  <si>
    <t xml:space="preserve"> Lisa Lowe, author of The Intimacies of Four Continents</t>
  </si>
  <si>
    <t>Katherine McKittrick is Professor of Gender Studies at Queen's University, editorof Sylvia Wynter: On Being as Human Praxis, also published byDuke University Press, and author of Demonic Grounds: Black Women and theCartographies of Struggle.</t>
  </si>
  <si>
    <t>Race and Media</t>
  </si>
  <si>
    <t>Critical Approaches</t>
  </si>
  <si>
    <t>Lopez, Lori Kido</t>
  </si>
  <si>
    <t>Critical Cultural Communication</t>
  </si>
  <si>
    <t xml:space="preserve"> SOC052000 SOCIAL SCIENCE / Media Studies; SOC056000 SOCIAL SCIENCE / Black Studies (Global); SOC070000 SOCIAL SCIENCE / Race &amp; Ethnic Relations</t>
  </si>
  <si>
    <t>A foundational collection of essays that demonstrate how to study race and mediaFrom graphic footage of migrant children in cages to #BlackLivesMatter and #OscarsSoWhite, portrayals and discussions of race dominate the media landscape. Race and Media adopts a wide range of methods to make sense of specific occurrences, from the corporate portrayal of mixed-race identity by 23andMe to the cosmopolitan fetishization of Marie Kondo. As a whole, this collection demonstrates that all forms of media—from the sitcoms we stream to the Twitter feeds we follow—confirm racism and reinforce its ideological frameworks, while simultaneously giving space for new modes of resistance and understanding. In each chapter, a leading media scholar elucidates a set of foundational concepts in the study of race and media—such as the burden of representation, discourses of racialization, multiculturalism, hybridity, and the visuality of race. In doing so, they offer tools for media literacy that include rigorous analysis of texts, ideologies, institutions and structures, audiences and users, and technologies. The authors then apply these concepts to a wide range of media and the diverse communities that engage with them in order to uncover new theoretical frameworks and methodologies. From advertising and music to film festivals, video games, telenovelas, and social media, these essays engage and employ contemporary dialogues and struggles for social justice by racialized communities to push media forward.</t>
  </si>
  <si>
    <t>Urgently needed, there is no other book that addresses studying race and media like this one. The editor and contributors provide inclusive up-to-date analyses containing great diversity of thought, research, and methodology over a range of case studies on the topic of race and media. This book is destined to become the ‘go-to’ textbook for Race and Media coursesThis is the collection I’ve been waiting for. It refutes the stereotype that race-conscious media studies is ‘just’ about representation. The articles here by new and established scholars show us how centering race in studies of production, platforms, audiences, and representation can push the entire field of media studies forward in fundamental ways.</t>
  </si>
  <si>
    <t>LopezLori Kido: Lori Kido Lopez is Associate Professor of Media and Cultural Studies in the Communication Arts Department   at the University of Wisconsin-Madison. She is also affiliate faculty in the Asian American Studies Program, the Chican@ and Latin@ Studies Program, and the Department of Gender and Women’s Studies. She is the author of Asian American Media Activism: Fighting for Cultural Citizenship and co-editor of The Routledge Companion to Asian American Media.Lori Kido Lopez is Associate Professor of Media and Cultural Studies in the Communication Arts Department   at the University of Wisconsin-Madison. She is also affiliate faculty in the Asian American Studies Program, the Chican@ and Latin@ Studies Program, and the Department of Gender and Women’s Studies. She is the author of Asian American Media Activism: Fighting for Cultural Citizenship and co-editor of The Routledge Companion to Asian American Media.</t>
  </si>
  <si>
    <t>The Great Delusion</t>
  </si>
  <si>
    <t>Liberal Dreams and International Realities</t>
  </si>
  <si>
    <t>Mearsheimer, John J.</t>
  </si>
  <si>
    <t>The Henry L. Stimson Lectures Series</t>
  </si>
  <si>
    <t>International Relations</t>
  </si>
  <si>
    <t xml:space="preserve"> PHI019000 PHILOSOPHY / Political; POL007000 POLITICAL SCIENCE / Political ideologies / Democracy; POL011000 POLITICAL SCIENCE / International Relations / General</t>
  </si>
  <si>
    <t>A major theoretical statement by a distinguished political scholar explains why a policy of liberal hegemony is doomed to fail In this major statement, the renowned international-relations scholar John Mearsheimer argues that liberal hegemony, the foreign policy pursued by the United States since the Cold War ended, is doomed to fail. It makes far more sense, he maintains, for Washington to adopt a more restrained foreign policy based on a sound understanding of how nationalism and realism constrain great powers abroad.   It is widely believed in the West that the United States should spread liberal democracy across the world, foster an open international economy, and build institutions. This policy of remaking the world in America’s image is supposed to protect human rights, promote peace, and make the world safe for democracy. But this is not what has happened. Instead, the United States has ended up as a highly militarized state fighting wars that undermine peace, harm human rights, and threaten liberal values at home. Mearsheimer tells us why this has happened.</t>
  </si>
  <si>
    <t>MearsheimerJohn J.: John J. Mearsheimer is the R. Wendell Harrison Distinguished Service Professor of Political Science at the University of Chicago. His many books include Conventional Deterrence. He lives in Chicago, IL.  </t>
  </si>
  <si>
    <t>Paying for the Party</t>
  </si>
  <si>
    <t>How College Maintains Inequality</t>
  </si>
  <si>
    <t>Hamilton, Laura T. / Armstrong,  Elizabeth A.</t>
  </si>
  <si>
    <t xml:space="preserve"> EDU015000 EDUCATION / Higher; EDU038000 EDUCATION / Student Life &amp; Student Affairs; SOC026000 SOCIAL SCIENCE / Sociology / General; SOC028000 SOCIAL SCIENCE / Women's Studies</t>
  </si>
  <si>
    <t>Two young women, dormitory mates, embark on their education at a big state university. Five years later, one is earning a good salary at a prestigious accounting firm. With no loans to repay, she lives in a fashionable apartment with her fiancé. The other woman, saddled with burdensome debt and a low GPA, is still struggling to finish her degree in tourism. In an era of skyrocketing tuition and mounting concern over whether college is “worth it,” Paying for the Party is an indispensable contribution to the dialogue assessing the state of American higher education. A powerful exposé of unmet obligations and misplaced priorities, it explains in vivid detail why so many leave college with so little to show for it.Drawing on findings from a five-year interview study, Elizabeth Armstrong and Laura Hamilton bring us to the campus of “MU,” a flagship Midwestern public university, where we follow a group of women drawn into a culture of status seeking and sororities. Mapping different pathways available to MU students, the authors demonstrate that the most well-resourced and seductive route is a “party pathway” anchored in the Greek system and facilitated by the administration. This pathway exerts influence over the academic and social experiences of all students, and while it benefits the affluent and well-connected, Armstrong and Hamilton make clear how it seriously disadvantages the majority.Eye-opening and provocative, Paying for the Party reveals how outcomes can differ so dramatically for those whom universities enroll.</t>
  </si>
  <si>
    <t>ContentsList of Figures and TablesPrefaceIntroduction1. The Women2. The Party Pathway3. Rush and the Party Scene4. The Floor5. Socialites, Wannabes, and Fit with the Party Pathway6. Strivers, Creaming, and the Blocked Mobility Pathway7. Achievers, Underachievers, and the Professional Pathway8. College Pathways and Post-College Prospects9. Politics and PathwaysAppendix A: ParticipantsAppendix B: Studying Social ClassAppendix C: Data Collection, Analysis, and WritingAppendix D: Ethical ConsiderationsNotesReferencesAcknowledgments&lt;/div</t>
  </si>
  <si>
    <t>Michèle Lamont, Harvard University:In this bold book, Armstrong and Hamilton capture the strikingly different pathways women undergraduates can take through public universities—'party,' 'professional,' or 'mobility'—and show how the dominant campus culture indulges the scions of the upper-middle class while limiting the prospect of the upwardly mobile. But the authors go far beyond a social reproduction story, to show the complex connections between parental resources, sociability, educational outcome, post-graduation lives, and the importance of the right brand of shoes. This book illuminates the realities of the American college experience today, when an adult life without crushing college debt is fast becoming the privilege of the happy few.</t>
  </si>
  <si>
    <t>ArmstrongElizabeth A.: Elizabeth A. Armstrong is Associate Professor of Sociology and Organizational Studies at University of Michigan.HamiltonLaura T.: Laura T. Hamilton is Assistant Professor of Sociology at the University of California, Merced.</t>
  </si>
  <si>
    <t>War by Other Means</t>
  </si>
  <si>
    <t>Geoeconomics and Statecraft</t>
  </si>
  <si>
    <t>Harris, Jennifer M. / Blackwill, Robert D.</t>
  </si>
  <si>
    <t xml:space="preserve"> BUS069020 BUSINESS &amp; ECONOMICS / International / Economics; POL011000 POLITICAL SCIENCE / International Relations / General; POL023000 POLITICAL SCIENCE / Political Economy; POL040020 POLITICAL SCIENCE / World / General; POL062000 POLITICAL SCIENCE / Geopolitics</t>
  </si>
  <si>
    <t>Nations carry out geopolitical combat through economic means. Yet America often reaches for the gun over the purse to advance its interests abroad. Robert Blackwill and Jennifer Harris show that if U.S. policies are left uncorrected, the price in blood and treasure will only grow. Geoeconomic warfare requires a new vision of U.S. statecraft.</t>
  </si>
  <si>
    <t>CoverTitleCopyrightContentsAcknowledgmentsIntroductionChapter 1. What Is Geoeconomics?Chapter 2. Geoeconomics and the International SystemChapter 3. Today’s Leading Geoeconomic InstrumentsChapter 4. Geoeconomics in Chinese Foreign PolicyChapter 5. Geoeconomic Strength in Beijing and BeyondChapter 6. U.S. Foreign Policy and Geoeconomics in Historical ContextChapter 7. America’s Geoeconomic PotentialChapter 8. The Geoeconomics of North America’s Energy RevolutionChapter 9. American Foreign Policy in an Age of Economic PowerChapter 10. Geoeconomics, U.S. Grand Strategy, and American National InterestsNotesIndex</t>
  </si>
  <si>
    <t>A readable and lucid primer…The book defines the extensive topic and opens readers’ eyes to its prevalence throughout history…[Presidential] candidates who care more about protecting American interests would be wise to heed the advice of War by Other Means and take our geoeconomic toolkit more seriously.-- Jordan Schneider Weekly StandardWar by Other Means: Geoeconomics and Statecraft is [Blackwill and Harris’s] blueprint for how the United States national security apparatus can better wield the economic tools at its disposal. It is, in military parlance, about putting the big ‘E’ in the DIME (Diplomatic, Informational, Military, Economic) equation back into balance with the other ways in which a great power projects power.-- Nikolas K. Gvosdev National InterestRobert Blackwill and Jennifer Harris do policymakers a service by reminding them of the importance of geoeconomic tools. In a world increasingly affected by economic power, their analysis deserves careful consideration.-- Dr. Henry A. Kissinger, former U.S. Secretary of StateA brilliant, comprehensive study of how economic measures have been—and should be—used to pursue geopolitical objectives. War by Other Means should be required reading for all presidential candidates and their foreign policy advisors.-- General (Ret.) David H. Petraeus, Chairman, KKR Global Institute and former Director of the Central Intelligence AgencyThe economic aspect of foreign policy will be crucial to the next president’s success. She or he will need to reckon with Blackwill and Harris’s powerful arguments.-- Lawrence H. Summers, President Emeritus and Charles W. Eliot University Professor of Harvard University and former Secretary of the TreasuryAn urgent message that other countries are using economic measures to achieve their geopolitical objectives. Absent an effective U.S. response, we will increasingly be</t>
  </si>
  <si>
    <t>Famished</t>
  </si>
  <si>
    <t>Eating Disorders and Failed Care in America</t>
  </si>
  <si>
    <t>Lester, Rebecca J.</t>
  </si>
  <si>
    <t xml:space="preserve"> MED035000 MEDICAL / Health Care Delivery; PSY011000 PSYCHOLOGY / Psychopathology / Eating Disorders; SOC002010 SOCIAL SCIENCE / Anthropology / Cultural &amp; Social; SOC028000 SOCIAL SCIENCE / Women's Studies</t>
  </si>
  <si>
    <t>When Rebecca Lester was eleven years old&amp;mdashand again when she was eighteen&amp;mdashshe almost died from anorexia nervosa. Now both a tenured professor in anthropology and a licensed&amp;#160social worker, she turns her&amp;#160ethnographic&amp;#160and&amp;#160clinical&amp;#160gaze to the world of eating disorders&amp;mdashtheir history, diagnosis, lived realities, treatment, and place in the American cultural imagination. &amp;#160Famished, the culmination of over two decades of anthropological and&amp;#160clinical&amp;#160work, as well as a lifetime of lived experience, presents a profound rethinking of eating disorders and how to treat them. Through a mix of&amp;#160rich cultural&amp;#160analysis, detailed&amp;#160therapeutic&amp;#160accounts, and raw autobiographical reflections, Famished&amp;#160helps make sense of why people develop eating disorders, what the process of recovery is like, and why treatments so often fail. It´s also an unsparing condemnation of the tension between profit and care in American healthcare, demonstrating how a system set up to treat a disease may, in fact, perpetuate it. Fierce and vulnerable, critical and hopeful,&amp;#160Famished&amp;#160will forever change the way you understand eating disorders and the people who suffer with them. &amp;#160</t>
  </si>
  <si>
    <t>Prologue Preface SECTION ONE &amp;bull PROVOCATIONS 1 &amp;bull Introduction Roller-Skating 2 &amp;bull Rethinking Eating Disorders Little Debbie 3 &amp;bull Eating Disorders as Technologies of Presence For the Ladies SECTION TWO &amp;bull FRAMEWORKS 4 &amp;bull Identifying the Problem: When Is an Eating Disorder (Not) an Eating Disorder? Spinning 5 &amp;bull A Hell That Saves You: Cedar Grove´s Staff and Programs Lettuce Sandwich 6 &amp;bull Fixing Time: Chronicity, Recovery, and Trajectories of Care at Cedar Grove Liquidated 7 &amp;bull Loosening the Ties That Bind: Unmooring Mortifications 8 &amp;bull Me, Myself, and Ed: Recalibrating Calculated Risks 9 &amp;bull &amp;ldquoFat&amp;rdquo Is Not a Feeling: Developing New Ways of Presencing Looking for the Exit SECTION FOUR&amp;bull RECURSIONS 10 &amp;bull Running on Empty: Relationships of Care in a Culture of Deprivation Breaking 11 &amp;bull Capitalizing on Care: Precarity, Vulnerability, and Failed Subjects Spark 12 &amp;bull Conclusions: Where Do We Go from Here? Afterword Acknowledgments Notes Works Cited Index</t>
  </si>
  <si>
    <t>LesterRebecca J.: Rebecca J. Lester&amp;#160is Associate Professor of Anthropology at Washington University in St. Louis and a licensed clinical social worker.&amp;#160She is the author of numerous academic articles and the award-winning book&amp;#160Jesus in Our Wombs. &amp;#160</t>
  </si>
  <si>
    <t>Rethinking the Education of Multilingual Learners</t>
  </si>
  <si>
    <t>A Critical Analysis of Theoretical Concepts</t>
  </si>
  <si>
    <t>Cummins, Jim</t>
  </si>
  <si>
    <t>Linguistic Diversity and Language Rights</t>
  </si>
  <si>
    <t>Multilingual Matters</t>
  </si>
  <si>
    <t xml:space="preserve"> EDU026000 EDUCATION / Special Education / General; LAN009000 LANGUAGE ARTS &amp; DISCIPLINES / Linguistics / General; LAN020000 LANGUAGE ARTS &amp; DISCIPLINES / Study &amp; Teaching</t>
  </si>
  <si>
    <t>Over the past 40 years, Jim Cummins has originated theories which have had a profound effect on the education of multilingual learners across the world. In this book he traces the development of these theories, and addresses the critiques they have received and their subsequent impact on his thinking and the application of his theories in schools.</t>
  </si>
  <si>
    <t>Local Histories/Global Designs</t>
  </si>
  <si>
    <t>Coloniality, Subaltern Knowledges, and Border Thinking</t>
  </si>
  <si>
    <t>Mignolo, Walter D.</t>
  </si>
  <si>
    <t xml:space="preserve"> POL045000 POLITICAL SCIENCE / Colonialism &amp; Post-Colonialism; SOC002000 SOCIAL SCIENCE / Anthropology / General</t>
  </si>
  <si>
    <t>Local Histories/Global Designs is an extended argument about the  coloniality  of power by one of the most innovative Latin American and Latino scholars. In a shrinking world where sharp dichotomies, such as East/West and developing/developed, blur and shift, Walter Mignolo points to the inadequacy of current practices in the social sciences and area studies. He explores the crucial notion of  colonial difference  in the study of the modern colonial world and traces the emergence of an epistemic shift, which he calls  border thinking.  Further, he expands the horizons of those debates already under way in postcolonial studies of Asia and Africa by dwelling in the genealogy of thoughts of South/Central America, the Caribbean, and Latino/as in the United States. His concept of  border gnosis,  or sensing and knowing by dwelling in imperial/colonial borderlands, counters the tendency of occidentalist perspectives to manage, and thus limit, understanding.  In a new preface that discusses Local Histories/Global Designs as a dialogue with Hegel's Philosophy of History, Mignolo connects his argument with the unfolding of history in the first decade of the twenty-first century.</t>
  </si>
  <si>
    <t xml:space="preserve"> Walter Mignolo, one of America's most eminent postcolonialists, presents a challenging new paradigm for understanding the realities of a planetary 'coloniality of power,' and the limits of area studies in the United States. Local History/Global Designs is one of the most important books in the historical humanities to have emerged since the end of the Cold War University. This is vintage Mignolo: packed with insights, breadth, and intellectual zeal. —José David Saldívar, University of California, BerkeleyPostmodernism would remain Eurocentric without a counteracting postcoloniality--without the subaltern rationality that Mignolo sees emerging at the border of modernity/coloniality.---Barry Allen, Common Knowledge</t>
  </si>
  <si>
    <t>Walter D. Mignolo is the William H. Wannamaker Distinguished Professor and director of the Center for Global Studies and the Humanities at Duke University. This book is the third of a trilogy that includes The Darker Side of the Renaissance: Literacy, Territoriality, and Colonization and The Darker Side of Western Modernity: Global Futures, Decolonial Options. He is also the author of The Idea of Latin America.</t>
  </si>
  <si>
    <t>Me the People</t>
  </si>
  <si>
    <t>How Populism Transforms Democracy</t>
  </si>
  <si>
    <t>Urbinati, Nadia</t>
  </si>
  <si>
    <t xml:space="preserve"> PHI019000 PHILOSOPHY / Political; POL007000 POLITICAL SCIENCE / Political ideologies / Democracy; POL010000 POLITICAL SCIENCE / History &amp; Theory; POL042030 POLITICAL SCIENCE / Political Ideologies / Fascism &amp; Totalitarianism</t>
  </si>
  <si>
    <t>Populism suddenly is everywhere, and everywhere misunderstood. Nadia Urbinati argues that populism should be regarded as government based on an unmediated relationship between the leader and those defined as the “good” or “right” people. Mingling history, theory, and current affairs, Urbinati illuminates populism’s tense relation to democracy.</t>
  </si>
  <si>
    <t>CoverTitle PageCopyrightContentsIntroduction: A New Form of Representative Government1. From Antiestablishment to Antipolitics2. The True People and Its Majority3. The Leader beyond Parties4. Direct RepresentationEpilogue: A Dead End?NotesAcknowledgmentsIndex</t>
  </si>
  <si>
    <t>Me the People arguably ranks as the best available analysis of populism in any language. Nadia Urbinati persuasively interprets populism as an autoimmune disease of democracy as a new form of disfigured representative government gripped by leaders who pose as the embodiment of a ‘true’ people—enthusiastic but loyal subjects who have little or no taste for free media, independent courts, and other ‘intermediary’ power-restraining institutions. Urbinati’s message is timely and disturbing.-- John Keane, author of The Life and Death of DemocracyThe study of populism has become all too fashionable, but this volume stands out for its great originality. Unlike so many scholars jumping on the populism bandwagon, Nadia Urbinati has a well-developed theory of democracy, which she deftly deploys to pinpoint the dangers of populism. She also draws on her profound knowledge in the history of political thought to advance her arguments.-- Jan-Werner Müller, author of What Is Populism?With her erudition and clear-eyed assessment of the decline of parties and partisanship, Nadia Urbinati delivers a bold theory of how populist democracy works today. As populism goes from political movement to holding power, the familiar elements—the leader who embodies the people, the hostility to pluralism, the repudiation of mediating institutions—come together in a new and unaccountable form of governing. Me the People prepares us for the challenge.-- Nancy Rosenblum, author of A Lot of People Are Saying: The New Conspiracism and the Assault on DemocracyIn an increasingly crowded field, Nadia Urbinati develops a novel and sophisticated theory of the phenomenology of populism. She engages with the populist critique of what went wrong with democracy and shows how populist solutions, instead of leading to radical democracy, will lead to its disfigurement.-- Carlos de la Torre, editor of The Promis</t>
  </si>
  <si>
    <t>Political Communication</t>
  </si>
  <si>
    <t>Reinemann, Carsten</t>
  </si>
  <si>
    <t>18</t>
  </si>
  <si>
    <t>This volume gives on overview on key theories and findings of political communication research. It provides review articles by renowned international authors on various aspects of (I) the foundations of political communication, (II) different situations, (III) the part played by political actors, (IV) mass media and journalism, (V) features of media messages, (VI) the role played by citizens and (VII) various kinds of effects on citizens.</t>
  </si>
  <si>
    <t xml:space="preserve"> Der Band ist theoretisch anspruchsvoll und als akademisches Nachschlagewerk sehr zu empfehlen. Die meisten Beiträge sind entlang thematischer Dimensionen aufgebaut und bieten so einen einfachen Zugang. So eignet sich das Handbuch auch als Lektüre für Studierende höherer Semester. Pablo Porten-Cheè in: M&amp;ampK Medien &amp;amp Kommunikationswissenschaft 4/2015</t>
  </si>
  <si>
    <t>Carsten Reinemann, University of Munich, Germany.</t>
  </si>
  <si>
    <t>The Institution for Social and Policy Studies</t>
  </si>
  <si>
    <t>Compulsory ujamaa villages in Tanzania, collectivization in Russia, Le Corbusier’s urban planning theory realized in Brasilia, the Great Leap Forward in China, agricultural  modernization  in the Tropics—the twentieth century has been racked by grand utopian schemes that have inadvertently brought death and disruption to millions. Why do well-intentioned plans for improving the human condition go tragically awry?In this wide-ranging and original book, James C. Scott analyzes failed cases of large-scale authoritarian plans in a variety of fields. Centrally managed social plans misfire, Scott argues, when they impose schematic visions that do violence to complex interdependencies that are not—and cannot—be fully understood. Further, the success of designs for social organization depends upon the recognition that local, practical knowledge is as important as formal, epistemic knowledge. The author builds a persuasive case against  development theory  and imperialistic state planning that disregards the values, desires, and objections of its subjects. He identifies and discusses four conditions common to all planning disasters: administrative ordering of nature and society by the state a  high-modernist ideology  that places confidence in the ability of science to improve every aspect of human life a willingness to use authoritarian state power to effect large- scale interventions and a prostrate civil society that cannot effectively resist such plans.</t>
  </si>
  <si>
    <t>James C. Scott is the Eugene Meyer Professor of Political Science and Anthropology at Yale University and current president of the Association of Asian Studies. He is the author of Weapons of the Weak: Everyday Forms of Peasant Resistance, Domin</t>
  </si>
  <si>
    <t>Minds Online</t>
  </si>
  <si>
    <t>Teaching Effectively with Technology</t>
  </si>
  <si>
    <t>Miller, Michelle D.</t>
  </si>
  <si>
    <t xml:space="preserve"> EDU015000 EDUCATION / Higher; EDU039000 EDUCATION / Computers &amp; Technology</t>
  </si>
  <si>
    <t>From wired campuses to smart classrooms to massive open online courses (MOOCs), digital technology is now firmly embedded in higher education. But the dizzying pace of innovation, combined with a dearth of evidence on the effectiveness of new tools and programs, challenges educators to articulate how technology can best fit into the learning experience. Minds Online is a concise, nontechnical guide for academic leaders and instructors who seek to advance learning in this changing environment, through a sound scientific understanding of how the human brain assimilates knowledge.Drawing on the latest findings from neuroscience and cognitive psychology, Michelle Miller explores how attention, memory, and higher thought processes such as critical thinking and analytical reasoning can be enhanced through technology-aided approaches. The techniques she describes promote retention of course material through frequent low-stakes testing and practice, and help prevent counterproductive cramming by encouraging better spacing of study. Online activities also help students become more adept with cognitive aids, such as analogies, that allow them to apply learning across situations and disciplines. Miller guides instructors through the process of creating a syllabus for a cognitively optimized, fully online course. She presents innovative ideas for how to use multimedia effectively, how to take advantage of learners’ existing knowledge, and how to motivate students to do their best work and complete the course.For a generation born into the Internet age, educational technology designed with the brain in mind offers a natural pathway to the pleasures and rewards of deep learning.</t>
  </si>
  <si>
    <t>ContentsPrefaceChapter 1: Is Online Learning Here to Stay?Chapter 2: Online Learning: Does It Work?Chapter 3: The Psychology of ComputingChapter 4: AttentionChapter 5: MemoryChapter 6: ThinkingChapter 7: Incorporating Multimedia EffectivelyChapter 8: Motivating StudentsChapter 9: Putting It All TogetherNotesAcknowledgmentsIndex</t>
  </si>
  <si>
    <t>If you teach with technology in any form, at any level, I recommend you put this book at the top of yourtottering pile of required reading on higher education. It’s an outstanding book that provides a road map for truly effective online teaching. What distinguishes [Miller’s] book from much of the research available on teaching with technology, and pushes it beyond arguments about improving access, is her emphasis on the ways in which online teaching tools can actually improve learning for all students—not just those who have no access to traditional face-to-face classrooms.-- James Lang Chronicle of Higher EducationAs an expert in the cognitive science of learning and an award-winning educator, Miller is well-poised to bridge the gap between science and practice. Minds Online translates principles and findings from cognitive science into concrete, actionable tips and recommendations for educators trying to incorporate technology into their teaching. This is a terrific book.-- Sean Kang, Dartmouth CollegeMinds Online is important and relevant for teachers, instructional designers, and the general public. The book is written in a friendly, conversational style, and Miller brings together a broad knowledge of the field, grounded in her experiences as an instructor and cognitive scientist.-- Richard E. Mayer, University of California, Santa Barbara</t>
  </si>
  <si>
    <t>MillerMichelle D.: Michelle D. Miller is Co-Director of the First Year Learning Initiative and Professor of Psychology at Northern Arizona University.</t>
  </si>
  <si>
    <t>The Academic Job Search Handbook</t>
  </si>
  <si>
    <t>Vick, Julia Miller / Lurie, Rosanne / Furlong, Jennifer S.</t>
  </si>
  <si>
    <t xml:space="preserve"> EDU014000 EDUCATION / Counseling / Academic Development; REF015000 REFERENCE / Personal &amp; Practical Guides</t>
  </si>
  <si>
    <t>Care in Practice</t>
  </si>
  <si>
    <t>On Tinkering in Clinics, Homes and Farms</t>
  </si>
  <si>
    <t>Pols, Jeannette / Moser, Ingunn / Mol, Annemarie</t>
  </si>
  <si>
    <t>VerKörperungen/MatteRealities - Perspektiven empirischer Wissenschaftsforschung</t>
  </si>
  <si>
    <t>8</t>
  </si>
  <si>
    <t>transcript Verlag</t>
  </si>
  <si>
    <t>In what way is »care« a matter of »tinkering«? Rather than presenting care as a (preferably »warm«) relation between human beings, the various contributions to the volume give the material world (usually cast as »cold«) a prominent place in their analysis. Thus, this book does not continue to oppose care and technology, but contributes to rethinking both in such a way that they can be analysed together.Technology is not cast as a functional tool, easy to control - it is shifting, changing, surprising and adaptable. In care practices all »things« are (and have to be) tinkered with persistently. Knowledge is fluid, too. Rather than a set of general rules, the knowledges (in the plural) relevant to care practices are as adaptable and in need of adaptation as the technologies, the bodies, the people, and the daily lives involved.</t>
  </si>
  <si>
    <t>»Ein Lesebuch, das für Betroffene, Professionelle oder Fragende interessant ist.«Sabine Plonz, DAS ARGUMENT, 292 (2011)»Ein Buch, das [...] zum richtigen Zeitpunkt in die Debatte gekommen ist.«Christoph Schneider/Bettina-Johanna Krings, Technikfolgenabschätzung - Theorie und Praxis, 21/1 (2012)»Ein Lesebuch, das für Betroffene, Professionelle oder Fragende interessant ist.«Sabine Plonz, DAS ARGUMENT, 292 (2011)»This book illustrates an inspiring path towards the questions how care produces or creates its objects, bodies, patients and carers and how care incorporates knowledge and technologies.«Tom Bieling, http://designabilities.wordpress.com, 16.09.2010Reviewed in:Tijdschrift voor Gezondheidszorg &amp; Ethiek, 1 (2011), Elleke LandeweerMedicine, Health Care &amp; Philosophy, 3 (2011), Elleke Landeweerhttp://tidsskriftet.no, 5 (2013)</t>
  </si>
  <si>
    <t>Annemarie Mol is Socrates Professor for Social Theory, Humanism and Materialities in the Department of Sociology &amp; Anthropology of the University of Amsterdam.Ingunn Moser is Professor of Sociology and Dean of the Department of Nursing of Diakonhjemmet University College in Oslo.Jeannette Pols is Senior Researcher in the Medical Ethics section of the Department of General Practice of the University of Amsterdam.</t>
  </si>
  <si>
    <t>Gender Violence, 3rd Edition</t>
  </si>
  <si>
    <t>Interdisciplinary Perspectives</t>
  </si>
  <si>
    <t>O'Toole, Laura L. / Sullivan, Rosemary / Schiffman, Jessica R.</t>
  </si>
  <si>
    <t xml:space="preserve"> SOC028000 SOCIAL SCIENCE / Women's Studies; SOC032000 SOCIAL SCIENCE / Gender Studies; SOC051000 SOCIAL SCIENCE / Violence in Society</t>
  </si>
  <si>
    <t>An updated edition of the groundbreaking anthology that explores the proliferation of gendered violenceFrom Harvey Weinstein to Brett Kavanaugh, accusations of gender violence saturate today’s headlines. In this fully revised edition of Gender Violence, Laura L. O’Toole, Jessica R. Schiffman, and Rosemary Sullivan bring together a new, interdisciplinary group of scholars, with up-to-date material on emerging issues like workplace harassment, transgender violence, intersectionality, and the #MeToo movement. Contributors provide a fresh, informed perspective on gender violence, in all of its various forms. With twenty-nine new contributors, and twelve original essays, the third edition now includes emerging contemporary issues such as LGBTQ violence, sex work, and toxic masculinity. A trailblazing text, Gender Violence, Third Edition is an essential read for students, activists, and others.</t>
  </si>
  <si>
    <t>Gwen Hunnicutt, author of Gender Violence in Ecofeminist Perspective: Intersections of Animal Oppression, Patriarchy and Domination of the Earth:This volume moves beyond the binary and largely avoids the pitfalls of studying only white, cisgendered women as victims of gender violence.</t>
  </si>
  <si>
    <t>O'TooleLaura L.: Laura L. O’Toole is Professor of Sociology in the Department of Cultural, Environmental, and Global Studies at Salve Regina University. She also publishes in the area of Public Sociology and Community Development.SchiffmanJessica R.: Jessica Schiffman is a former Assistant Professor and Associate Chair in the Department of Women and Gender Studies at the University of Delaware. She is a co-editor of Women’s Studies in Transition: The Pursuit of Interdisciplinarity.SullivanRosemary: Rosemary Sullivan is Professor of Social Work at Westfield State University. She is also a psychotherapist with twenty years of experience working with victims and offenders of child abuse.Laura L. O'Toole (Editor)  Laura L. O’Toole is Professor of Sociology in the Department of Cultural, Environmental, and Global Studies at Salve Regina University. She also publishes in the area of Public Sociology and Community Development.Jessica R. Schiffman (Editor)  Jessica Schiffman is a former Assistant Professor and Associate Chair in the Department of Women and Gender Studies at the University of Delaware. She is a co-editor of Women’s Studies in Transition: The Pursuit of Interdisciplinarity.Rosemary Sullivan (Editor)  Rosemary Sullivan is Professor of Social Work at Westfield State University. She is also a psychotherapist with twenty years of experience working with victims and offenders of child abuse.</t>
  </si>
  <si>
    <t>Rules for the World</t>
  </si>
  <si>
    <t>International Organizations in Global Politics</t>
  </si>
  <si>
    <t>Finnemore, Martha / Barnett, Michael</t>
  </si>
  <si>
    <t xml:space="preserve"> POL011000 POLITICAL SCIENCE / International Relations / General; POL048000 POLITICAL SCIENCE / Intergovernmental Organizations; SOC026000 SOCIAL SCIENCE / Sociology / General</t>
  </si>
  <si>
    <t>Rules for the World provides an innovative perspective on the behavior of international organizations and their effects on global politics. Arguing against the conventional wisdom that these bodies are little more than instruments of states, Michael Barnett and Martha Finnemore begin with the fundamental insight that international organizations are bureaucracies that have authority to make rules and so exercise power. At the same time, Barnett and Finnemore maintain, such bureaucracies can become obsessed with their own rules, producing unresponsive, inefficient, and self-defeating outcomes. Authority thus gives international organizations autonomy and allows them to evolve and expand in ways unintended by their creators.Barnett and Finnemore reinterpret three areas of activity that have prompted extensive policy debate: the use of expertise by the IMF to expand its intrusion into national economies the redefinition of the category  refugees  and decision to repatriate by the United Nations High Commissioner for Refugees and the UN Secretariat's failure to recommend an intervention during the first weeks of the Rwandan genocide. By providing theoretical foundations for treating these organizations as autonomous actors in their own right, Rules for the World contributes greatly to our understanding of global politics and global governance.</t>
  </si>
  <si>
    <t>1. Bureaucratizing World Politics2. International Organizations as Bureaucracies3. Expertise and Power at the International Monetary Fund4. Defining Refugees and Voluntary Repatriation at the United Nations High Commissioner for Refugees5. Genocide and the Peacekeeping Culture at the United Nations6. The Legitimacy of an Expanding Global BureaucracyList of AbbreviationsNotesBibliographyIndex</t>
  </si>
  <si>
    <t>Michael W. Doyle, Harold Brown Professor of Law and International Affairs, Columbia University: Provocative and controversial in the best senses of those words, Rules for the World urges us to rethink the widespread view that portrays international bureaucrats as selfless and powerless agents of states. The authors mix an insightful treatment of the sociology of organizations with in-depth and original case studies of three pathologies of global governance, instances when international organizations contributed to failures in the management of international financial crises, the protection of refugees, and the stopping of genocide. Thomas G. Weiss, Presidential Professor and Director, Ralph Bunche Institute for International Studies, The CUNY Graduate Center: Few books about world politics merit the description of 'path-breaking.' Rules for the World is one of them. States matter, but so do their creations, international organizations. Realists beware. C. S. Leskiw: The authors take a novel approach to studying international organizations and establish a framework wherein these actors have the potential to develop preferences and cultures that are counter to the wishes of their member states. The authors breathe new life into the study of IGOs by removing the rose-colored glasses of the extant literature, which cannot account for negative and independent behaviors of these organizations. Craig N. Murphy, Wellesley College, Historian of the UN Development Programme and Chair of the Academic Council on the UN System: This is essential reading on the authoritative roles played by international secretariats. Michael Barnett and Martha Finnemore look at international organizations as organizations, applying a sophisticated bureaucratic analysis and identifying the modal pathologies of these unique institutions. They make a completely persuasive case that scholars need to pay more attention to the ways in which inter</t>
  </si>
  <si>
    <t>BarnettMichael: Michael Barnett is University Professor of International Affairs and Political Science at The George Washington University. He is author of Eyewitness to a Genocide and coeditor of Humanitarianism in Question, both from Cornell.FinnemoreMartha: Martha Finnemore is Professor of Political Science and International Affairs at George Washington University. Her books The Purpose of Intervention: Changing Beliefs about the Use of Force and National Interests in International Society are also available from Cornell.</t>
  </si>
  <si>
    <t>Coming of Age in Second Life</t>
  </si>
  <si>
    <t>An Anthropologist Explores the Virtually Human</t>
  </si>
  <si>
    <t>Boellstorff, Tom</t>
  </si>
  <si>
    <t xml:space="preserve"> SOC002010 SOCIAL SCIENCE / Anthropology / Cultural &amp; Social; SOC052000 SOCIAL SCIENCE / Media Studies</t>
  </si>
  <si>
    <t>Millions of people around the world today spend portions of their lives in online virtual worlds. Second Life is one of the largest of these virtual worlds. The residents of Second Life create communities, buy property and build homes, go to concerts, meet in bars, attend weddings and religious services, buy and sell virtual goods and services, find friendship, fall in love--the possibilities are endless, and all encountered through a computer screen. At the time of its initial publication in 2008, Coming of Age in Second Life was the first book of anthropology to examine this thriving alternate universe.  Tom Boellstorff conducted more than two years of fieldwork in Second Life, living among and observing its residents in exactly the same way anthropologists traditionally have done to learn about cultures and social groups in the so-called real world. He conducted his research as the avatar  Tom Bukowski,  and applied the rigorous methods of anthropology to study many facets of this new frontier of human life, including issues of gender, race, sex, money, conflict and antisocial behavior, the construction of place and time, and the interplay of self and group.Coming of Age in Second Life shows how virtual worlds can change ideas about identity and society. Bringing anthropology into territory never before studied, this book demonstrates that in some ways humans have always been virtual, and that virtual worlds in all their rich complexity build upon a human capacity for culture that is as old as humanity itself. Now with a new preface in which the author places his book in light of the most recent transformations in online culture, Coming of Age in Second Life remains the classic ethnography of virtual worlds.</t>
  </si>
  <si>
    <t>If you thought a virtual world like Second Life was a smorgasbord of experimental gender swaps, nerd types engaging in kinky sex or entrepreneurs cashing in on real world money making possibilities, think again. . . .Could Boellstorff be right that we're all virtual humans anyway, viewing the world as we do through the prism of culture?Honorable Mention for the 2008 PROSE Award in Media and Cultural Studies, Association of American PublishersThis is a remarkable book. Tom Boellstorff has successfully achieved the extremely difficult task of writing a book that will appeal equally to the general reader and scholar alike. Coming Of Age In Second Life is well written, very well researched and whilst it does not get bogged down in academic detail and theory, it does provide reference to such theories that undergird the author's research.---Rob Harle, MetapsychologyOne of Choice&amp;#39s Outstanding Academic Titles for 2009 Taking the bold step of conducting ethnographic fieldwork entirely 'inside' Second Life, Tom Boellstorff invites readers to meditate on the old and new meanings of the virtual and the human. He presses the inventive and compelling claim that anthropologists would do well to imagine culture itself as already harboring the notion of the virtual. Boellstorff argues that being 'virtually human' is what we have been all along. —Stefan Helmreich, author of Silicon Second NatureOne can almost guarantee this book will become one of those contemporary classics in anthropology that travel beyond the discipline as well.---Marilyn Strathern, European Legacy This is the first book to take a sustained look at an environment like Second Life from a purely anthropological perspective. It is sure to become the basis for a new conversation about how we study these spaces. It is impossible to read this book and not come away asking questions about how our lives are being transformed in very re</t>
  </si>
  <si>
    <t>Tom Boellstorff is professor of anthropology at the University of California, Irvine. He is the coauthor of Ethnography and Virtual Worlds: A Handbook of Method (Princeton), and coeditor of Data, Now Bigger and Better!</t>
  </si>
  <si>
    <t>Women Rising</t>
  </si>
  <si>
    <t>In and Beyond the Arab Spring</t>
  </si>
  <si>
    <t>Stephan, Rita / Charrad, Mounira M.</t>
  </si>
  <si>
    <t xml:space="preserve"> POL059000 POLITICAL SCIENCE / World / Middle Eastern; SOC028000 SOCIAL SCIENCE / Women's Studies</t>
  </si>
  <si>
    <t>Groundbreaking essays by female activists and scholars documenting women’s resistance before, during, and after the Arab SpringImages of women protesting in the Arab Spring, from Tahrir Square to the streets of Tunisia and Syria, have become emblematic of the political upheaval sweeping the Middle East and North Africa. In Women Rising, Rita Stephan and Mounira M. Charrad bring together a provocative group of scholars, activists, artists, and more, highlighting the first-hand experiences of these remarkable women. In this relevant and timely volume, Stephan and Charrad paint a picture of women’s political resistance in sixteen countries before, during, and since the Arab Spring protests first began in 2011. Contributors provide insight into a diverse range of perspectives across the entire movement, focusing on often-marginalized voices, including rural women, housewives, students, and artists.  Women Rising offers an on-the-ground understanding of an important twenty-first century movement, telling the story of Arab women’s activism.</t>
  </si>
  <si>
    <t>Verta Taylor, author of Rock-a-by Baby: Feminism, Self-Help, and Postpartum Depression:In Women Rising, activists, scholars, politicians, and artists tell a compelling story of women’s mobilization before, during, and after the Arab uprising of 2011.  Well written and analytically powerful, these essays show us the important role women have played in the struggle for democracy, social justice, and women’s rights across the diverse communities in the region. Pushing the boundaries of the study of feminist resistance, this book will inspire students, scholars, and activists.Amira Sonbol, author of The New Mamluks: Egyptian Society and Modern Feudalism:A rich collection that records the life and efforts of women during a critical point of history for Arab women as they struggle against odds that often seem insurmountable.Aili Mari Tripp, author of Seeking Legitimacy: Why Arab Autocracies Adopt Women's Rights:This exciting and unique collection of essays by Arab activists, politicians, scholars, and others is remarkable in its breadth, covering a wide range of Arab countries and contexts to explore the activism of women before, during and after the Arab Spring uprisings. This important and impressive contribution to the study of women’s activism in the region reveals distinctive features of Arab women’s struggles and the national and local origins of their protests. It shows how women, through their very presence in protests, transformed the relationship of women to public space. Women were emboldened through their organizations they increased political representation and made legislative changes. But they also asserted their creative agency through literature, film, street art, the photographic lens, and many other forms of expression.</t>
  </si>
  <si>
    <t>StephanRita: Rita Stephan is a Research Fellow at The Moise A. Khayrallah Center for Lebanese Diaspora Studies at North Carolina State University and the Director of the Middle East Partnership Initiative at the U.S. Department of State. She is the co-editor of In Line with the Divine: The Struggle for Gender Equality in Lebanon and the author of several publications on Lebanese women’s movement, social movements, social networks, and Arab-Americans.CharradMounira M.: Mounira Charrad is Associate Professor of Sociology at the University of Texas, Austin and a Non-Resident Fellow at the Baker Institute, Rice University. She is author of the award-winning book, States and Women’s Rights: The Making of Postcolonial Tunisia, Algeria and Morocco, as well as the editor or co-editor of Patrimonial Power in the Modern World, Patrimonial Capitalism and Empire, Women’s Agency: Silences and Voices, and Femmes, Culture et Société au Maghreb.Rita Stephan is a Research Fellow at The Moise A. Khayrallah Center for Lebanese Diaspora Studies at North Carolina State University and the Director of the Middle East Partnership Initiative at the U.S. Department of State. She is the co-editor of In Line with the Divine: The Struggle for Gender Equality in Lebanon and the author of several publications on Lebanese women’s movement, social movements, social networks, and Arab-Americans.Mounira Charrad is Associate Professor of Sociology at the University of Texas, Austin and a Non-Resident Fellow at the Baker Institute, Rice University. She is author of the award-winning book, States and Women’s Rights: The Making of Postcolonial Tunisia, Algeria and Morocco, as well as the editor or co-editor of Patrimonial Power in the Modern World, Patrimonial Capitalism and Empire, Women’s Agency: Silences and Voices, and Femmes, Culture</t>
  </si>
  <si>
    <t>Intersectionality as Critical Social Theory</t>
  </si>
  <si>
    <t>Collins, Patricia Hill</t>
  </si>
  <si>
    <t xml:space="preserve"> SOC008000 SOCIAL SCIENCE / Ethnic Studies / General; SOC010000 SOCIAL SCIENCE / Feminism &amp; Feminist Theory</t>
  </si>
  <si>
    <t>Patricia Hill Collins offers a set of analytical tools for those wishing todevelop intersectionality's capability to theorize social inequality in ways thatwould facilitate social change.</t>
  </si>
  <si>
    <t>Acknowledgments ixIntroduction 1Part I.Framing the Issues: Intersectionality and Critical Social Theory1.Intersectionality as Critical Inquiry 212. What's Critical aboutCritical Social Theory? 54Part II. How Power Matters:Intersectionality and Intellectual Resistance3. Intersectionality andResistant Knowledge Projects 874. Intersectionality andEpistemic Resistance 121Part III. Theorizing Intersectionality:Social Action as a Way of Knowing5. Intersectionality, Experience, andCommunity 1576. Intersectionality and the Question ofFreedom 189Part IV. Sharpening Intersectionality's CriticalEdge7. Relationality within Intersectionality 2258.Intersectionality without Social Justice? 253Epilogue.Intersectionality and Social Change 286Appendix291Notes 295References331Notes 353</t>
  </si>
  <si>
    <t xml:space="preserve"> Dorothy Roberts, author of Killing the Black Body: Race,Reproduction, and the Meaning ofLiberty-- Brittney Cooper, author ofEloquent Rage: A Black Feminist Discovers HerSuperpower-- Anna Amelina &amp;amp JanaSchäfer Ethnic and Racial Studies</t>
  </si>
  <si>
    <t>Patricia Hill Collins is Distinguished University Professor Emerita of Sociologyat the University of Maryland, College Park, and the author of numerous books, mostrecently, Intersectionality (with Sirma Bilge) and OnIntellectual Activism.</t>
  </si>
  <si>
    <t>Sarajevo Under Siege</t>
  </si>
  <si>
    <t>Anthropology in Wartime</t>
  </si>
  <si>
    <t>Macek, Ivana</t>
  </si>
  <si>
    <t>The Ethnography of Political Violence</t>
  </si>
  <si>
    <t xml:space="preserve"> SOC002000 SOCIAL SCIENCE / Anthropology / General; SOC051000 SOCIAL SCIENCE / Violence in Society</t>
  </si>
  <si>
    <t>Sarajevo Under Siege offers a richly detailed account of the lived experiences of ordinary people in this multicultural city between 1992 and 1996, during the war in the former Yugoslavia. Moving beyond the shelling, snipers, and shortages, it documents the coping strategies people adopted and the creativity with which they responded to desperate circumstances.Ivana Ma&amp;#269ek, an anthropologist who grew up in the former Yugoslavia, argues that the division of Bosnians into antagonistic ethnonational groups was the result rather than the cause of the war, a view that was not only generally assumed by Americans and Western Europeans but also deliberately promoted by Serb, Croat, and Muslim nationalist politicians. Nationalist political leaders appealed to ethnoreligious loyalties and sowed mistrust between people who had previously coexisted peacefully in Sarajevo. Normality dissolved and relationships were reconstructed as individuals tried to ascertain who could be trusted.Over time, this ethnography shows, Sarajevans shifted from the shock they felt as civilians in a city under siege into a  soldier  way of thinking, siding with one group and blaming others for the war. Eventually, they became disillusioned with these simple rationales for suffering and adopted a  deserter  stance, trying to take moral responsibility for their own choices in spite of their powerless position. The coexistence of these contradictory views reflects the confusion Sarajevans felt in the midst of a chaotic war.Ma&amp;#269ek respects the subjectivity of her informants and gives Sarajevans' own words a dignity that is not always accorded the viewpoints of ordinary citizens. Combining scholarship on political violence with firsthand observation and telling insights, this book is of vital importance to people who seek to understand the dynamics of armed conflict along ethnonational lines both within and beyond Europe.</t>
  </si>
  <si>
    <t>PrefacePART I. LIFE UNDER SIEGE1. Civilian, Soldier, Deserter2. Death and Creativity in Wartime3. Struggling for Subsistence4. Tests of TrustPART II. ETHNONATIONALIST REINVENTIONS5. Political and Economic Transformation6. Language and Symbols7. Mobilizing Religion8. Reorienting Social Relationships9. Reconceptualizing WarEpilogueNotesGlossaryReferencesIndexAcknowledgments</t>
  </si>
  <si>
    <t xml:space="preserve"> Original, important, and exciting. Most ethnographies of war aren't actually conducted at the epicenters of war, nor even on the front lines. Ma&amp;#269ek's is. She stands among a handful of scholars who combine true ethnography of war with enduring commitment to both academic and personal ethics. &amp;mdashCarolyn Nordstrom, University of Notre Dame Ma&amp;#269ek succeeds in her aim of offering an anthropological perspective on war, telling the stories of Sarajevans during the siege with clarity, empathy, and intellectual integrity. . . . Ma&amp;#269ek's study represents a valuable contribution to the study of war in general and the conflicts in the former Yugoslavia in particular. &amp;mdashSlavic Review</t>
  </si>
  <si>
    <t>Ivana Macek is Associated Professor of Cultural Anthropology and Senior Lecturer in Genocide Studies at the Hugo Valentin Center of Uppsala University, Sweden.</t>
  </si>
  <si>
    <t>eFieldnotes</t>
  </si>
  <si>
    <t>The Makings of Anthropology in the Digital World</t>
  </si>
  <si>
    <t>Sanjek, Roger / Tratner, Susan W.</t>
  </si>
  <si>
    <t>Cultural Anthropology</t>
  </si>
  <si>
    <t>Reproductive Injustice</t>
  </si>
  <si>
    <t>Racism, Pregnancy, and Premature Birth</t>
  </si>
  <si>
    <t>Davis, Dána-Ain</t>
  </si>
  <si>
    <t>Anthropologies of American Medicine: Culture, Power, and Practice</t>
  </si>
  <si>
    <t>7</t>
  </si>
  <si>
    <t xml:space="preserve"> SOC028000 SOCIAL SCIENCE / Women's Studies; SOC031000 SOCIAL SCIENCE / Discrimination &amp; Race Relations</t>
  </si>
  <si>
    <t>Finalist, 2020 PROSE Award in the Sociology, Anthropology and Criminology category, given by the Association of American PublishersA troubling study of the role that medical racism plays in the lives of black women who have given birth to premature and low birth weight infantsBlack women have higher rates of premature birth than other women in America. This cannot be simply explained by economic factors, with poorer women lacking resources or access to care. Even professional, middle-class black women are at a much higher risk of premature birth than low-income white women in the United States. Dána-Ain Davis looks into this phenomenon, placing racial differences in birth outcomes into a historical context, revealing that ideas about reproduction and race today have been influenced by the legacy of ideas which developed during the era of slavery.While poor and low-income black women are often the “mascots” of premature birth outcomes, this book focuses on professional black women, who are just as likely to give birth prematurely. Drawing on an impressive array of interviews with nearly fifty mothers, fathers, neonatologists, nurses, midwives, and reproductive justice advocates, Dána-Ain Davis argues that events leading up to an infant’s arrival in a neonatal intensive care unit (NICU), and the parents’ experiences while they are in the NICU, reveal subtle but pernicious forms of racism that confound the perceived class dynamics that are frequently understood to be a central factor of premature birth.The book argues not only that medical racism persists and must be considered when examining adverse outcomes—as well as upsetting experiences for parents—but also that NICUs and life-saving technologies should not be the only strategies for improving the outcomes for black pregnant women and their babies. Davis makes the case for other avenues, such as community-based birthing projects, doulas, and midwives, tha</t>
  </si>
  <si>
    <t>Choice:Reproductive Injustice provides a powerful look at the disturbing and lingering disparity in premature births occurring among black women... Davis presents a deterritorialized ethnography that covers time and space: her fieldwork with mothers, birth workers, and hospital staff illuminates a rich narrative encompassing black women’s reproduction, the history of the March of Dimes, and development of the neonatal intensive care unit. A must read for students of anthropology, sociology, and medicine, particularly practitioners working with pregnancy and childbirth.As a white NICU nurse, I came to read Reproductive Injustice because I suspected I was participating in medical racism, but had never learned the relevant history to identify how, or critical race theory to know what to do about it. Reading Dr. Davis’ work, it was devastatingly easy for me to see how current practices in my NICU workplace reflected racist ideologies born from American slavery. As the work repeatedly ‘[reiterates] racism’s grammar,’ Reproductive Injustice  gave me the vocabulary to begin to challenge it.Library Journal:Davis explores how medical racism impacts black women... The work is unique in that it is the first to focus on the subject as it relates to professional working women and provides evidence that black women across all classes still have a higher rate of premature births than other women.</t>
  </si>
  <si>
    <t>DavisDána-Ain: Dána-Ain Davis is Director of the Center for the Study of Women and Society at the Graduate Center, CUNY (New York). She is the author of Battered Black Women and Welfare Reform: Between a Rock and Hard Place.</t>
  </si>
  <si>
    <t>Rocking Qualitative Social Science</t>
  </si>
  <si>
    <t>An Irreverent Guide to Rigorous Research</t>
  </si>
  <si>
    <t>Rubin, Ashley T.</t>
  </si>
  <si>
    <t>Stanford University Press</t>
  </si>
  <si>
    <t xml:space="preserve"> SOC004000 SOCIAL SCIENCE / Criminology; SOC019000 SOCIAL SCIENCE / Methodology; SOC024000 SOCIAL SCIENCE / Research</t>
  </si>
  <si>
    <t>Unlike other athletes, the rock climber tends to disregard established norms of style and technique, doing whatever she needs to do to get to the next foothold. This figure provides an apt analogy for the scholar at the center of this unique book. In Rocking Qualitative Social Science, Ashley Rubin provides an entertaining treatise, corrective vision, and rigorously informative guidebook for qualitative research methods that have long been dismissed in deference to traditional scientific methods. Recognizing the steep challenges facing many, especially junior, social science scholars who struggle to adapt their research models to narrowly defined notions of  right,  Rubin argues that properly nourished qualitative research can generate important, creative, and even paradigm-shifting insights. This book is designed to help people conduct good qualitative research, talk about their research, and evaluate other scholars' work. Drawing on her own experiences in research and life, Rubin provides tools for qualitative scholars, synthesizes the best advice, and addresses the ubiquitous problem of anxiety in academia. Ultimately, this book argues that rigorous research can be anything but rigid.</t>
  </si>
  <si>
    <t>Contents and Abstracts1Introduction to Dirtbagging chapter abstractThis chapter introduces the Dirtbagging approach to qualitative social science research. The chapter lays out the main themes and arguments of the book, contrasting the Dirtbagging approach to the traditional approaches, and argues that there is no One Right Way of doing research. It also introduces rock climbing as the major motif for the book and what we can learn from rock climbers.2Topo: What Exactly Are Qualitative Methods? chapter abstractThis chapter tries to define qualitative methods, while discussing some of the difficulties with the most common ways to define them. We begin with a rundown of the typical methods of qualitative data collection but note that qualitative data can also be quantitatively analyzed. We then review a lot of the traditional ideas or even stereotypes about qualitative methods, pointing out that they have been repeatedly challenged lately. Consequently, the easy markers of qualitative methods recited in various texts no longer hold up very well. Finally, we discuss when qualitative methods are appropriate and what type of research they let you do.3Picking Your Proj: Identifying Your Research Question chapter abstractThis chapter seeks to do four things. First, it describes the role of research questions in the larger research process. Second, and building on that first dis</t>
  </si>
  <si>
    <t xml:space="preserve">Joshua Page, Associate Professor of Sociology and Law: Rocking Qualitative Social Science is Ashley Rubin's love letter to her fellow dirtbaggers—we DIY-minded scholars who ask unconventional questions, find and forge new ways to untangle complex social problems, and obsessively track down leads and explore unusual spaces. Packed with useful advice for every stage of the research process, Rubin's methodological mixtape celebrates the robust community of gritty, dedicated investigators and storytellers pushing social science forward. Sarah Lageson: In this utterly refreshing account, Rubin makes the research process fun again. By deconstructing the limits we place upon ourselves as qualitative researchers, this book opens up new pathways for rigorous, empirical research that is grounded in thoughtful and reflective processes. Those new to the field and those seeking to build confidence or rethink their strategies will benefit from this readable and inspiring guide. </t>
  </si>
  <si>
    <t>Ashley T. Rubin is Assistant Professor of Sociology at the University of Hawai'i at Mānoa.</t>
  </si>
  <si>
    <t>Anti-Fandom</t>
  </si>
  <si>
    <t>Dislike and Hate in the Digital Age</t>
  </si>
  <si>
    <t>Click, Melissa A.</t>
  </si>
  <si>
    <t>Postmillennial Pop</t>
  </si>
  <si>
    <t>24</t>
  </si>
  <si>
    <t>A revealing look at the pleasure we get from hating figures like politicians, celebrities, and TV characters, showcased in approaches that explore snark, hate-watching, and trolling  The work of a fan takes many forms: following a favorite celebrity on Instagram, writing steamy fan fiction fantasies, attending meet-and-greets, and creating fan art as homages to adored characters. While fandom that manifests as feelings of like and love are commonly understood, examined less frequently are the equally intense, but opposite feelings of dislike and hatred. Disinterest. Disgust. Hate. This is anti-fandom. It is visible in many of the same spaces where you see fandom: in the long lines at ComicCon, in our politics, and in numerous online forums like Twitter, Tumblr, Reddit, and the ever dreaded comments section. This is where fans and fandoms debate and discipline. This is where we love to hate. Anti-Fandom,a collection of 15 original and innovative essays, provides a framework for future study through theoretical and methodological exemplars that examine anti-fandom in the contemporary digital environment through gender, generation, sexuality, race, taste, authenticity, nationality, celebrity, and more. From hatewatching Girls and Here Comes Honey Boo Boo to trolling celebrities and their characters on Twitter, these chapters ground the emerging area of anti-fan studies with a productive foundation. The book demonstrates the importance of constructing a complex knowledge of emotion and media in fan studies. Its focus on the pleasures, performances, and practices that constitute anti-fandom will generate new perspectives for understanding the impact of hate on our identities, relationships, and communities.</t>
  </si>
  <si>
    <t>Together, the chapters in Anti-Fandom provide much of the groundwork needed to provide a framework for anti-fan theory, and anyone looking to jump into this emerging area of study will find this book both interesting and useful.</t>
  </si>
  <si>
    <t>ClickMelissa A.: Melissa A. Click is Assistant Professor of Communication Studies at Gonzaga University. Her work has been published in the anthologies Fandom: Identities and Communities in a Mediated World and Cupcakes, Pinterest, and Ladyporn: Feminized Popular Culture in the Early 21st Century. She is co-editor of The Routledge Companion to Media Fandom and Bitten by Twilight.</t>
  </si>
  <si>
    <t>Nonverbal Communication</t>
  </si>
  <si>
    <t>Hall, Judith A. / Knapp, Mark L.</t>
  </si>
  <si>
    <t>The current volume, featuring 28 contributions from cutting-edge researchers, emphasizes uses, purposes, origins, and consequences of nonverbal communication in the lives of individuals, dyads, and groups - in other words, the behaviour of human beings. As such, the volume as a whole is not just about communication systems per se nor the impact on humans of the physical environment, whether built or natural. Instead, the volume focuses on humans engaging in nonverbal communication and the communicative and psychological aspects of this behaviour. Nonverbal behaviour is an inclusive category and includes all emitted nonverbal behaviour that may be subject to interpretation by others, whether the behaviour is intentionally produced or not. This panoramic volume, edited by two of the world's leading authorities on nonverbal communication, contains 28 essays presenting the state of the art in the domain of nonverbal behaviour study. Reginald B. Adams, Jr.Tamara D. AfifiPeter AndersenSarai BlincoeRoss W. BuckPeter BullJudee K. BurgoonVanessa L. CastroGaëtan CousinAmanda DenesM. Robin DiMatteoJohn P. DoodyJohn F. DovidioMarshall DukeHilary Anger ElfenbeinJosé-Miguel Fernández-DolsMark G. FrankJillian GannonRobert Gifford Laura K. GuerreroSarah D. GunneryAmy G. HalberstadtJudith A. HallJinni A. HarriganMonica J. HarrisHyisung C. HwangJessica KalchikArvid KappasMark L. KnappEva KrumhuberRavi S. KudesiaDennis KüsterMarianne LaFranceJessica L. LakinLeslie MartinDavid MatsumotoJoann M. MontepareAnthony J. NelsonStephen NowickiAlison E. ParkerSona PatelMiles L. PattersonStacie R. PowersKevin PurringKlaus SchererMarianne Schmid MastMichael A. StromElena SvetievaJoseph B. WaltherBenjamin WiedmaierLeslie A. Zebrowitz</t>
  </si>
  <si>
    <t>Judith A. Hall, Northeastern University, Boston, MA, USA Mark L. Knapp, University of Texas, Austin, TX, USA.</t>
  </si>
  <si>
    <t>Unequal Childhoods</t>
  </si>
  <si>
    <t>Class, Race, and Family Life</t>
  </si>
  <si>
    <t>Lareau, Annette</t>
  </si>
  <si>
    <t xml:space="preserve"> EDU000000 EDUCATION / General; SOC031000 SOCIAL SCIENCE / Discrimination &amp; Race Relations</t>
  </si>
  <si>
    <t>Class does make a difference in the lives and futures of American children. Drawing on in-depth observations of black and white middle-class, working-class, and poor families, Unequal Childhoods explores this fact, offering a picture of childhood today. Here are the frenetic families managing their children's hectic schedules of  leisure  activities and here are families with plenty of time but little economic security. Lareau shows how middle-class parents, whether black or white, engage in a process of  concerted cultivation  designed to draw out children's talents and skills, while working-class and poor families rely on  the accomplishment of natural growth,  in which a child's development unfolds spontaneously—as long as basic comfort, food, and shelter are provided. Each of these approaches to childrearing brings its own benefits and its own drawbacks. In identifying and analyzing differences between the two, Lareau demonstrates the power, and limits, of social class in shaping the lives of America's children. The first edition of Unequal Childhoods was an instant classic, portraying in riveting detail the unexpected ways in which social class influences parenting in white and African American families. A decade later, Annette Lareau has revisited the same families and interviewed the original subjects to examine the impact of social class in the transition to adulthood.</t>
  </si>
  <si>
    <t>Preface to the Second EditionAcknowledgments1. Concerted Cultivation and the Accomplishment of Natural Growth2. Social Structure and Daily LifePart I. Organization of Daily Life3. The Hectic Pace of Concerted Cultivation: Garrett Tallinger4. A Child’s Pace: Tyrec Taylor5. Children’s Play Is for Children: Katie BrindlePart II. Language Use6. Developing a Child: Alexander Williams7. Language as a Conduit for Social Life: Harold McAllisterPart III. Families and Institutions8. Concerted Cultivation in Organizational Spheres: Stacey Marshall9. Concerted Cultivation Gone Awry: Melanie Handlon10. Letting Educators Lead the Way: Wendy Driver11. Beating with a Belt, Fearing  the School : Little Billy Yanelli12. The Power and Limits of Social ClassPart IV. Unequal Childhoods and Unequal Adulthoods13. Class Differences in Parents’ Information and Intervention in the Lives of Young Adults14. Reflections on Longitudinal Ethnography and the Families’ Reactions to Unequal Childhoods15. Unequal Childhoods in Context: Results from a Quantitative AnalysisAnnette Lareau, Elliot Weininger, Dalton Conley, and Melissa VelezAfterwordAppendix A. Methodology: Enduring Dilemmas in FieldworkAppendix B. Theory: Understanding the Work of Pierre BourdieuAppendix C. Supporting TablesAppendix D. Tables for the Second EditionNotesRevised BibliographyIndex</t>
  </si>
  <si>
    <t>LareauAnnette: Annette Lareau is the Stanley I. Sheerr Professor at the University of Pennsylvania. She is faculty member in the Department of Sociology with a secondary appointment in the Graduate School of Education. Lareau is the author of Home Advantage: Social Class and Parental Intervention in Elementary Education (1989 second edition, 2000), and coeditor of Social Class: How Does it Work? (2009) and Education Research on Trial: Policy Reform and the Call for Scientific Rigor (2009) and Journeys through Ethnography: Realistic Accounts of Fieldwork(1996).</t>
  </si>
  <si>
    <t>When I Wear My Alligator Boots</t>
  </si>
  <si>
    <t>Narco-Culture in the U.S. Mexico Borderlands</t>
  </si>
  <si>
    <t>Muehlmann, Shaylih</t>
  </si>
  <si>
    <t>33</t>
  </si>
  <si>
    <t xml:space="preserve"> SOC002010 SOCIAL SCIENCE / Anthropology / Cultural &amp; Social; SOC007000 SOCIAL SCIENCE / Emigration &amp; Immigration</t>
  </si>
  <si>
    <t>When I Wear My Alligator Boots examines how the lives of dispossessed men and women are affected by the rise of narcotrafficking along the U.S.-Mexico border. In particular, the book explores a crucial tension at the heart of the  war on drugs : despite the violence and suffering brought on by drug cartels, for the rural poor in Mexico’s north, narcotrafficking offers one of the few paths to upward mobility and is a powerful source of cultural meanings and local prestige.In the borderlands, traces of the drug trade are everywhere: from gang violence in cities to drug addiction in rural villages, from the vibrant folklore popularized in the narco-corridos of Norteña music to the icon of Jesús Malverde, the  patron saint  of narcos, tucked beneath the shirts of local people. In When I Wear My Alligator Boots, the author explores the everyday reality of the drug trade by living alongside its low-level workers, who live at the edges of the violence generated by the militarization of the war on drugs. Rather than telling the story of the powerful cartel leaders, the book focuses on the women who occasionally make their sandwiches, the low-level businessmen who launder their money, the addicts who consume their products, the mules who carry their money and drugs across borders, and the men and women who serve out prison sentences when their bosses' operations go awry. </t>
  </si>
  <si>
    <t>List of IllustrationsAcknowledgmentsIntroduction: Life at the Edges of the War on Drugs1. Narco-Wives, Beauty Queens, and a Mother’s Bribes2.  When I Wear My Alligator Boots 3.  A Narco without a Corrido Doesn’t Exist 4. The View from Cruz’s Throne5. Moving the Money When the Bank Accounts Get Full6.  Now They Wear Tennis Shoes Conclusion: Puro pa’delante MexicoNotesReferencesIndex</t>
  </si>
  <si>
    <t>MuehlmannShaylih: Shaylih Muehlmann is Assistant Professor of Anthropology and Canada Research Chair in Language, Culture and the Environment at the University of British Columbia.</t>
  </si>
  <si>
    <t>Censored</t>
  </si>
  <si>
    <t>Distraction and Diversion Inside China's Great Firewall</t>
  </si>
  <si>
    <t>Roberts, Margaret E.</t>
  </si>
  <si>
    <t xml:space="preserve"> POL007000 POLITICAL SCIENCE / Political ideologies / Democracy; POL035000 POLITICAL SCIENCE / Political Freedom; POL039000 POLITICAL SCIENCE / Censorship; POL054000 POLITICAL SCIENCE / World / Asian; POL063000 POLITICAL SCIENCE / Public Policy / Science &amp; Technology Policy</t>
  </si>
  <si>
    <t>A groundbreaking and surprising look at contemporary censorship in ChinaAs authoritarian governments around the world develop sophisticated technologies for controlling information, many observers have predicted that these controls would be ineffective because they are easily thwarted and evaded by savvy Internet users. In Censored, Margaret Roberts demonstrates that even censorship that is easy to circumvent can still be enormously effective. Taking advantage of digital data harvested from the Chinese Internet and leaks from China's Propaganda Department, this important book sheds light on how and when censorship influences the Chinese public.Roberts finds that much of censorship in China works not by making information impossible to access but by requiring those seeking information to spend extra time and money for access. By inconveniencing users, censorship diverts the attention of citizens and powerfully shapes the spread of information. When Internet users notice blatant censorship, they are willing to compensate for better access. But subtler censorship, such as burying search results or introducing distracting information on the web, is more effective because users are less aware of it. Roberts challenges the conventional wisdom that online censorship is undermined when it is incomplete and shows instead how censorship's porous nature is used strategically to divide the public.Drawing parallels between censorship in China and the way information is manipulated in the United States and other democracies, Roberts reveals how Internet users are susceptible to control even in the most open societies. Demonstrating how censorship travels across countries and technologies, Censored gives an unprecedented view of how governments encroach on the media consumption of citizens.</t>
  </si>
  <si>
    <t xml:space="preserve"> Chinese Internet censorship may be the most sophisticated and far-reaching authoritarian innovation to come out of this information age. This book explains why. —Xiao Qiang, founder and editor-in-chief of the China Digital Times It seems difficult to conceive of another country that will be more consequential to the world's future than China, and this book helps explain the regime's strategy for maintaining its control of information now and in the future. Roberts brings an impressive array of appropriate data sources and careful analysis to her nuanced argument. —Tim Groeling, University of California, Los Angeles Censored is a tour de force of original theorizing about the strategic interaction between government censors and Internet users in China and other countries. Chock-full of novel ideas and ingenious research, this brilliant book should be read from Silicon Valley to Washington D.C. and beyond. —Susan L. Shirk, chair of the 21st Century China Center, University of California, San Diego This cogent book contends that the current understanding of censorship is overly focused on fear-based repressive strategies of deletion and encouragement of self-censorship, and shows that governments have expanded abilities to manipulate information in more subtle and effective ways. This is an exciting contribution to our understanding of censorship and information control in China. —Mary Gallagher, University of Michigan In Censored, Roberts takes the deepest dive yet into China’s system of Internet censorship and surveillance. Through a valuable exploration of digital politics, this book helps us understand what makes China so resilient as an authoritarian regime. And as Roberts points out, digital media has made the contrast between democracies and authoritarian regimes less stark. —Philip N. Howard, University of Oxford Sometimes you read a book where all you can do is hold your hand up and recognize tha</t>
  </si>
  <si>
    <t>MargaretE. Roberts is assistant professor of political science at the University of California, San Diego.</t>
  </si>
  <si>
    <t>On Being Included</t>
  </si>
  <si>
    <t>Racism and Diversity in Institutional Life</t>
  </si>
  <si>
    <t xml:space="preserve"> SOC008000 SOCIAL SCIENCE / Ethnic Studies / General; SOC028000 SOCIAL SCIENCE / Women's Studies</t>
  </si>
  <si>
    <t>What does diversity do? What are we doing when we use the language ofdiversity? Sara Ahmed offers an account of the diversity world based on interviewswith diversity practitioners in higher education, as well as her own experience ofdoing diversity work. Diversity is an ordinary, even unremarkable, feature ofinstitutional life. Yet diversity practitioners often experience institutions asresistant to their work, as captured through their use of the metaphor of the  brickwall.  On Being Included offers an explanation of this apparentparadox. It explores the gap between symbolic commitments to diversity and theexperience of those who embody diversity. Commitments to diversity are understood as non-performatives  that do not bring about what they name. The book provides anaccount of institutional whiteness and shows how racism can be obscured by theinstitutionalization of diversity. Diversity is used as evidence that institutionsdo not have a problem with racism. On Being Included offers acritique of what happens when diversity is offered as a solution. It also shows howdiversity workers generate knowledge of institutions in attempting to transformthem.</t>
  </si>
  <si>
    <t>Acknowledgments ixIntroduction. On Arrival11. Institutional Life 192. The Language ofDiversity 513. Equality and Performance Culture834. Commitment as a Non-performative 1135.Speaking about Racism 141Conclusion. A Phenomenological Practice173Notes 191References221Index 235</t>
  </si>
  <si>
    <t>“Ahmed’s book is not a how-to guide to ‘what works.’ ButOn Being Included would be an excellent choice for afaculty-staff reading group about social justice in the academy, because Ahmedprovides a rich resource for serious rethinking: ‘My aim is not to suggest that weshould stop doing diversity, but that we need to keep asking what we are doing.’” -Meryl Altman,Academe“Forthose of us interested in diversity work, Ahmed’s On BeingIncluded provides a novel way of thinking about diversity. In her readingsof institutional documents interwoven with the voices of diversity workers, Ahmedcautions us to think about diversity as a tool deployed to further crystallizeinstitutionally sanctioned racist practices that recede to the background ofeveryday life.” - Andres Castro Samayoa,Somatechnics“[A]unique account of diversity as an institutional practice and also of what people doand feel when they do not quite fit the norms of an institution orare ‘outof place’. Ahmed captures the experience of diversity in liberal institutionsthrough the image of a coming up against a brick wall and an important part of thisbook is the ‘physical and emotional’ labour of confronting that wall.” - KarimMurji, Ethnic and RacialStudies“Despitehaving read widely within the ﬁeld of diversity and higher education, it is rare fora book to so powerfully call to mind my own identities as did this one. . . . Thiswork is most appropriate for an educational anthropology course or unit focused onapplied work within higher education. . . . It would also be useful for researcherslooking for a new theoretical approach to how discourse and documents perform withininstitutions or, more provocatively, how they fail to do so.” - Lauren MillerGriffith, A</t>
  </si>
  <si>
    <t>Sara Ahmed is Professor of Race and Cultural Studies atGoldsmiths College, University of London. Her books include The CulturalPolitics of Emotion Strange Encounters: Embodied Others inPost-Coloniality and Differences that Matter: Feminist Theoryand Postmodernism.</t>
  </si>
  <si>
    <t>Syndicate Women</t>
  </si>
  <si>
    <t>Gender and Networks in Chicago Organized Crime</t>
  </si>
  <si>
    <t>Smith, Chris M.</t>
  </si>
  <si>
    <t xml:space="preserve"> SOC004000 SOCIAL SCIENCE / Criminology; SOC028000 SOCIAL SCIENCE / Women's Studies</t>
  </si>
  <si>
    <t>In Syndicate Women, sociologist Chris M. Smith uncovers a unique historical puzzle: women composed a substantial part of Chicago organized crime in the early 1900s, but during Prohibition (1920&amp;ndash1933), when criminal opportunities increased and crime was most profitable, women were largely excluded. During the Prohibition era, the markets for organized crime became less territorial and less specialized, and criminal organizations were restructured to require relationships with crime bosses. These processes began with, and reproduced, gender inequality. The book places organized crime within a gender-based theoretical framework while assessing patterns of relationships that have implications for non-criminal and more general societal issues around gender. As a work of criminology that draws on both historical methods and contemporary social network analysis, Syndicate Women centers the women who have been erased from analyses of gender and crime and breathes new life into our understanding of the gender gap.</t>
  </si>
  <si>
    <t>List of Illustrations Acknowledgments 1. Gender and organized crime. 2. Mapping Chicago´s organized crime and illicit economies. 3. Chicago, crime, and the progressive era. 4. Syndicate women, 1900&amp;ndash1919. 5. Chicago, crime, and prohibition. 6. Syndicate women, 1920&amp;ndash1933. 7. The case for syndicate women. Notes References Index</t>
  </si>
  <si>
    <t>SmithChris M.: Chris M. Smith&amp;#160is Assistant Professor of Sociology at the University of Toronto.</t>
  </si>
  <si>
    <t>The Ages of Globalization</t>
  </si>
  <si>
    <t>Geography, Technology, and Institutions</t>
  </si>
  <si>
    <t>Sachs, Jeffrey D.</t>
  </si>
  <si>
    <t xml:space="preserve"> BUS072000 BUSINESS &amp; ECONOMICS / Development / Sustainable Development; HIS037000 HISTORY / World; POL033000 POLITICAL SCIENCE / Globalization</t>
  </si>
  <si>
    <t>Today’s most urgent problems are fundamentally global. They require nothing less than concerted, planetwide action if we are to secure a long-term future. But humanity’s story has always been on a global scale. In this book, Jeffrey D. Sachs, renowned economist and expert on sustainable development, turns to world history to shed light on how we can meet the challenges and opportunities of the twenty-first century.Sachs takes readers through a series of seven distinct waves of technological and institutional change, starting with the original settling of the planet by early modern humans through long-distance migration and ending with reflections on today’s globalization. Along the way, he considers how the interplay of geography, technology, and institutions influenced the Neolithic revolution the role of the horse in the emergence of empires the spread of large land-based empires in the classical age the rise of global empires after the opening of sea routes from Europe to Asia and the Americas and the industrial age. The dynamics of these past waves, Sachs demonstrates, offer fresh perspective on the ongoing processes taking place in our own time—a globalization based on digital technologies. Sachs emphasizes the need for new methods of international governance and cooperation to prevent conflicts and to achieve economic, social, and environmental objectives aligned with sustainable development. The Ages of Globalization is a vital book for all readers aiming to make sense of our rapidly changing world.</t>
  </si>
  <si>
    <t>1. Seven Ages of Globalization2. The Paleolithic Age (70,000–10,000 BCE)3. The Neolithic Age (10,000–3000 BCE)4. The Equestrian Age (3000–1000 BCE)5. The Classical Age (1000 BCE –1500 CE)6. The Ocean Age (1500–1800)7. The Industrial Age (1800–2000)8. The Digital Age (Twenty-First Century)9. Guiding Globalization in the Twenty-First CenturyAcknowledgmentsData AppendixNotesFurther ReadingsBibliographyIndex</t>
  </si>
  <si>
    <t>An authoritative account of our “shared,” increasingly interdependent human journey.Gordon McCord, University of California, San Diego:Few scholars have the breadth of knowledge with which to cogently weave insights from such wide-ranging fields such as agronomy, economics, archaeology, anthropology, and engineering to recount the layered story of how globalization and development unfolded. As always, Sachs is a treat to read.Miroslav Lajčák, minister of foreign and European affairs of the Slovak Republic:The Ages of Globalization is not just a book for the modern citizen. It is an essential survival kit for the twenty-first century. At the same time that humanity was amassing wealth, it was also creating the means of its own destruction. Now we are facing forces none of us can counter alone, such as climate change and environmental degradation. Sachs’s call for action resonates with vigor and urgency. With this book, we can better explore, learn, and act.Felipe Larraín B., former minister of finance of Chile:At a time when the foundations of the world economic order are being challenged, we must rely on the knowledge accumulated throughout history to make wiser choices for the future of our societies. In The Ages of Globalization, Jeffrey Sachs offers a superb and unique historical and analytical framework for understanding the process of globalization, highlighting its dynamic nature and addressing its social and economic implications. From the Paleolithic Age to the current digital age, this book examines the interplay of geography, technology, and institutions to achieve a comprehensive explanation of how globalization emerges and evolves. Analysts, policy makers, social and political leaders, interested citizens, and anyone concerned with the future of the global economy can draw invaluable lessons from this book.Kevin O’Rourke, author of A Short History of Brexit: From Brentry to Backstop:As it comes from</t>
  </si>
  <si>
    <t>Jeffrey D. Sachs is University Professor and director of the Center for Sustainable Development at Columbia University. He is also director of the United Nations Sustainable Development Solutions Network and has been advisor to three UN secretaries-general. He is a New York Times best-selling author, and his Columbia University Press books include The Age of Sustainable Development (2015), Building the New American Economy (2017), and A New Foreign Policy: Beyond American Exceptionalism (2018).</t>
  </si>
  <si>
    <t>What Is a Nation? and Other Political Writings</t>
  </si>
  <si>
    <t>Renan, Ernest</t>
  </si>
  <si>
    <t>Giglioli, M. F. N.</t>
  </si>
  <si>
    <t>Columbia Studies in Political Thought / Political History</t>
  </si>
  <si>
    <t xml:space="preserve"> PHI019000 PHILOSOPHY / Political; POL007000 POLITICAL SCIENCE / Political ideologies / Democracy; POL010000 POLITICAL SCIENCE / History &amp; Theory; POL032000 POLITICAL SCIENCE / Essays; POL058000 POLITICAL SCIENCE / World / European</t>
  </si>
  <si>
    <t>What Is a Nation? and Other Political Writings is the first English-language anthology of Ernest Renan’s political thought. It offers a wide selection of Renan’s writings, most previously untranslated. It restores Renan to his place as one of France’s major liberal thinkers and gives vital critical context to his views on nationalism.</t>
  </si>
  <si>
    <t>AcknowledgmentsSeries Editor’s ForewordIntroductionChronology1. On Clerical Liberalism (Du libéralisme clérical, 1848)2. Mr. de Sacy and the Liberal Tradition (M. de Sacy et l’école libérale, 1858)3. The Philosophy of Contemporary History (Philosophie de l’histoire contemporaine, 1859)4. The Role of the Family and the State in Education (La part de la famille et de l’État dans l’Éducation, 1869)5. Constitutional Monarchy in France (La Monarchie constitutionnelle en France, 1869)6. The War between France and Germany (La Guerre entre la France et l’Allemagne, 1870)7. Two Letters to Mr. Strauss (Lettre &amp;amp Nouvelle lettre à M. Strauss, 1870-1871)8. Intellectual and Moral Reform of France (La Réforme intellectuelle et morale de la France, 1871)9. What Is a Nation? (Qu’est-ce qu’une nation?, 1882)10. Islam and Science (L’Islamisme et la science, 1883)11. Original Unity and Gradual Separation of Judaism and Christianity (Identité originelle et séparation graduelle du judaïsme et du christianisme, 1883)NotesIndex</t>
  </si>
  <si>
    <t>Robert D. Priest, Royal Holloway, University of London:Renan was one of the most significant liberal thinkers in nineteenth-century France. His occasional essays and lectures constituted major interventions in, and helped set the tone of, public debate. What Is a Nation? and Other Political Writings makes a fundamental contribution in bringing to the English reader a variety of Renan’s texts which are either unavailable or dispersed, supported by an excellent introduction and supplemented by highly useful explanatory notes.Jennifer Pitts, University of Chicago:This welcome volume makes the political thought of a major figure in the liberal tradition accessible to English readers for the first time. Setting Renan's famous lecture 'What Is a Nation?' alongside a series of previously untranslated essays on diverse subjects from Islamic science to the future of Europe to the nature of historical causation, the volume shows Renan grappling with the many legacies of the French Revolution for the modern world. Giglioli's translations are lucid, reliable, and a pleasure to read. His informative and judicious introduction traces the considerable impact of Renan's controversial ideas—about race, religion, civilization, and reform—on thinkers from left to right in subsequent generations.J.P. Daughton, Stanford University:This wonderfully translated and edited collection offers a welcome opportunity to reassess the political writings of Ernest Renan. M.F.N. Giglioli’s judicious selection of essays allows readers to explore how this influential nineteenth-century liberal understood the major challenges of his day: empire, religion, education, and liberty. A principled mind in an era of revolutionaries and demagogues, Renan inspires reflection on the place of intellectual and political engagement in turbulent times.</t>
  </si>
  <si>
    <t>RenanErnest: Joseph Ernest Renan (1823–1892) was a French expert of Middle Eastern ancient languages and civilizations, philosopher, and writer. He is best known for his influential historical works on early Christianity and his political theories, especially concerning nationalism and national identity.GiglioliM. F. N.: Matteo Fabio Nels Giglioli (PhD, Politics, Princeton) is a Research Fellow in the Department of Political and Social Science at the University of Bologna. He is the author of Legitimacy and Revolution in a Society of Masses: Max Weber, Antonio Gramsci, and the Fin-de-Siècle Debate on Social Order (Routledge, 2013).HowardDick: Dick Howard (PhD, Philosophy, Texas) is Distinguished Professor of Philosophy Emeritus at SUNY Stony Brook. He is the author of Between Politics and Antipolitics: Thinking About Politics After 9/11 (Palgrave, 2016), The Primacy of the Political: A History of Political Thought from the Greeks to the American and French Revolutions (Columbia, 2010), and The Specter of Democracy (Columbia, 2006), among other titles. He is also a columnist for Le Monde on the American political scene. I chose him as a reader for his expertise in political theory and philosophy.Ernest Renan (1823–1892) was a French scholar of the Ancient Near East and early Christianity, best known for The Life of Jesus (1862), an international best seller, and his views on national identity.M. F. N. Giglioli is a research fellow in the Department of Political and Social Sciences at the University of Bologna. He is the author of Legitimacy and Revolution in a Society of Masses: Max Weber, Antonio Gramsci, and the Fin-de-Siècle Debate on Social Order (2013).</t>
  </si>
  <si>
    <t>The Handbook of Economic Sociology</t>
  </si>
  <si>
    <t>Second Edition</t>
  </si>
  <si>
    <t>Swedberg, Richard / Smelser, Neil J.</t>
  </si>
  <si>
    <t xml:space="preserve"> BUS069000 BUSINESS &amp; ECONOMICS / Economics / General; SOC026000 SOCIAL SCIENCE / Sociology / General; SOC041000 SOCIAL SCIENCE / Essays</t>
  </si>
  <si>
    <t>The Handbook of Economic Sociology, Second Edition is the most comprehensive and up-to-date treatment of economic sociology available. The first edition, copublished in 1994 by Princeton University Press and the Russell Sage Foundation as a synthesis of the burgeoning field of economic sociology, soon established itself as the definitive presentation of the field, and has been widely read, reviewed, and adopted. Since then, the field of economic sociology has continued to grow by leaps and bounds and to move into new theoretical and empirical territory.  The second edition, while being as all-embracing in its coverage as the first edition, represents a wholesale revamping. Neil Smelser and Richard Swedberg have kept the main overall framework intact, but nearly two-thirds of the chapters are new or have new authors. As in the first edition, they bring together leading sociologists as well as representatives of other social sciences. But the thirty chapters of this volume incorporate many substantial thematic changes and new lines of research--for example, more focus on international and global concerns, chapters on institutional analysis, the transition from socialist economies, organization and networks, and the economic sociology of the ancient world. The Handbook of Economic Sociology, Second Edition is the definitive resource on what continues to be one of the leading edges of sociology and one of its most important interdisciplinary adventures. It is a must read for all faculty, graduate students, and undergraduates doing work in the field.  A thoroughly revised and updated version of the most comprehensive treatment of economic sociology available  Almost two-thirds of the chapters are new or have new authors  Authors include leading sociologists as well as representatives of other social sciences  Substantial thematic changes and new lines of research, including more focus o</t>
  </si>
  <si>
    <t>[T]here is a great deal of interesting research and theoretical reflection going on under the rubric of economic sociology, and the Handbook is certainly the best available guide to this.[O]ne difference between economists and sociologists is in the questions asked. For example, if jobs were relatively homogenous, the economist would . . . only be concerned about the total number and the wage level. The sociologist might well be interested in the non-economic explanation of who goes to which job. But . . . it is clear that the social aspects can affect outcomes that even the economist is interested in. Anyone wishing to study these important matters will have to start with The Handbook of Economic Sociology.From review of Princeton's original edition:  This beautifully produced compendium is an invaluable reference work: Its broad compass, indices by author and subject, and copious bibliographic notes alone will keep it within an arm's reach at the desks of social scientists for years to come. ---Samuel Bowles, Contemporary SociologyFrom review of Princeton's original edition:  A unique and invaluable survey of this rapidly developing field of scholarship. From review of Princeton's original edition:  This excellent volume is a compilation of some of the best writing in this field over the past decade, including basic works like Oliver Williamson's transaction cost theory of the firm, and [is] a helpful comparison of economic sociology to mainstream economics. ---Francis Fukuyama, Foreign AffairsThe 31 articles which make up the Handbook are, without exception, of superb quality, expressing scholarship at its best. . . . The book's range of topics, authoritative articles, and summary of past accomplishments and contemporary research certainly will serve for many years as the crystallizing nucleus of the reincarnated field of economic sociology.[This book] confirms the impression that economic sociology is rapidly</t>
  </si>
  <si>
    <t>Neil J. Smelser was formerly University Professor of Sociology at the University of California, Berkeley, where he was on faculty from 1958 to 1994, and Director of the Center for Advanced Study in the Behavioral Sciences at Stanford University (1994-2001). He is the coauthor (with Talcott Parsons) of Economy and Society and the author of The Sociology of Economic Life. Richard Swedberg is Professor of Sociology and Associate Director of the Center for the Study of Economy and Society at Cornell University. He is the author of Principles of Economic Sociology and Max Weber and the Idea of Economic Sociology (both Princeton) and the coeditor of The Economic Sociology of Capitalism.</t>
  </si>
  <si>
    <t>Women Mobilizing Memory</t>
  </si>
  <si>
    <t>Altinay, Ayse Gül / Contreras, María José / Solomon, Alisa / Howard, Jean / Karaca, Banu / Hirsch, Marianne</t>
  </si>
  <si>
    <t xml:space="preserve"> POL052000 POLITICAL SCIENCE / Women in Politics; SOC010000 SOCIAL SCIENCE / Feminism &amp; Feminist Theory; SOC028000 SOCIAL SCIENCE / Women's Studies</t>
  </si>
  <si>
    <t>Women Mobilizing Memory, a transnational exploration of the intersection of feminism, history, and memory, shows how the recollection of violent histories can generate possibilities for progressive futures. Questioning the politics of memory-making in relation to experiences of vulnerability and violence, this wide-ranging collection asks:  How can memories of violence and its afterlives be mobilized for change? What strategies can disrupt and counter public forgetting? What role do the arts play in addressing the erasure of past violence from current memory and in creating new visions for future generations?Women Mobilizing Memory emerges from a multiyear feminist collaboration bringing together an interdisciplinary group of scholars, artists, and activists from Chile, Turkey, and the United States. The essays in this book assemble and discuss a deep archive of works that activate memory across a variety of protest cultures, ranging from seemingly minor acts of defiance to broader resistance movements. The memory practices it highlights constitute acts of repair that demand justice but do not aim at restitution. They invite the creation of alternative histories that can reconfigure painful pasts and presents. Giving voice to silenced memories and reclaiming collective memories that have been misrepresented in official narratives, Women Mobilizing Memory offers an alternative to more monumental commemorative practices. It models a new direction for memory studies and testifies to a continuing hope for an alternative future.</t>
  </si>
  <si>
    <t>AcknowledgmentsIntroduction: Practicing Feminism, Practicing Memory, by Marianne HirschPart I. Disrupting Sites1.  Stadium Memories: The Estadio Nacional de Chile and the Reshaping of  Space through Women’s Memory, by Katherine Hite and Marita Sturken2. The Metamorphosis of the Museal: From Exhibitionary to Experiential Complex and Beyond, by Andreas Huyssen3. Kara Walker: The Memory of Sugar, by Carol Becker4. Curious Steps: Mobilizing Memory Through Collective Walking and Storytelling in Istanbul, by Bürge Abiral, Ayşe Gül Altınay, Dilara Çalışkan,and Armanc Yıldız5. Pilgrimage As/Or Resistance, by Nancy KricorianPart II. Performing Protest6. Traumatic Memes, by Diana Taylor7. Memory as Encounter: The Saturday Mothers in Turkey, by Meltem Ahıska8. Aquí: Performing Mapping Practices in Santiago de Chile, by María José Contreras Lorenzini9.  #NiUnaMenos (#NotOneWomanLess): Hashtag Performativity, Memory, and  Direct Action against Gender Violence in Argentina, by Marcela A.  Fuentes10. Mobilizing Academic Labor: The Graduate Workers of Columbia Unionization Campaign, by Andrea Crow and Alyssa Greene 11. “Nobody Is Going To Let You Attend Your Own Funeral”: A Funeral for a Trans Woman and Naming the Unnamed, by Dilara Çalışkan 12. Black Feminist Visions and the Politics of Healing in the Movement for Black Lives, by Deva WoodlyPart III. Interfering Images13. Instilling Interference: Lorie Novak’s Frequencies in Traumatic Time, by Laura Wexler14. Siting Absence: Feminist Photography, State Violence, and the Limits of Representation. by Nicole Gervasio15. Carrie Mae Weems: Rehistoricizing Visual Memory, by Deborah Willis16. “When Everything Has Been Said Before . . .”: Art, Dispossession, and the Economies of Forgetting in Turkey, by Banu Karaca17. Treasures, by Silvina Der-Meguerditchian and Marianne Hirsch18.  Blank: An Attempt at</t>
  </si>
  <si>
    <t>Andrea Pető, Central European University, Budapest:Reclaiming the word “mobilizing” from its militarized context, the authors of this book set an example of how transnational feminist scholarship can produce much-needed understanding of how memories of painful pasts can be interpreted beyond trauma in an empowering way, offering a livable vision of the future for all.Patrizia Violi, University of Bologna:This is more than an extraordinary book—it is a fascinating journey around the world. It links the North and Global South through Europe, Chile, Turkey, and the United States in the name of innovative feminist practices able to rethink, reframe, and give new insight into memories of a traumatic past and difficult present. Showing the limitations of institutionalized forms of memorialization, this work truly opens up new paths for alternative forms of knowledge and political resistance.Judith Butler, University of California, Berkeley:This volume confirms a shift of paradigm in the field of memory studies, linking it now to the mobilizing force of historical imagination.  Without minimizing the devastating effects of violence and destruction, these authors demonstrate that the past is an archive of unlived possibilities and unpursued futures.  Time shifts as one reads each of these pieces, grounded in an uncertain aftermath of dictatorship and war, or continuing colonization.  They tell histories that release ways of imagining what could have been and even what should have been, experimenting with tense to open political pathways and affirmative politics from the sustained and discerning reflection on abysmal loss. Opposed to revisionism, these authors probe more deeply into the past than positivist histories have ever done, following the flash of possibility into the future.  A brilliant, timely, and singular volume.</t>
  </si>
  <si>
    <t>AltınayAyşe Gül: Ayşe Gül Altınay (P.h.D, Duke University, Cultural Anthropology) is a Professor of Anthropology in Sabanci University in Turkey.  She is the author of The Myth of the Military-Nation: Militarism, Gender and Education (Palgrave Macmillan, 2004).ContrerasMaría José: María José Contreras is a Professor of Theater and performance artist at the Catholic University in Chile. She is a member of the Columbia Center for the Study of Social Difference.HirschMarianne: Marianne Hirsch is William Peterfield Trent Professor of English and Comparative Literature at Columbia University. Her publications include The Generation of Postmemory: Writing and Visual Culture After the Holocaust (Columbia, 2012) Ghosts of Home: The Afterlife of Czernowitz in Jewish Memory (co-authored with Leo Spitzer) (California, 2010) and Rites of Return: Diaspora, Poetics and the Politics of Memory, co-edited with Nancy K. Miller (Columbia, 2011).HowardJean: Jean E. Howard is George Delacorte Professor in the Humanities at Columbia University, where she teaches in the Department of English and Comparative Literature. She has written The Stage and Struggle in Early Modern England (Routledge, 1993) Engendering a Nation: A Feminist Account of Shakespeare's English Histories (Routledge, 1997) and Theater of a City: The Places of London Comedy 1598-1642 (University of Pennsylvania Press, 2007).KaracaBanu: Banu Karaca (P.h.D, Graduate Center-CUNY) is a Visiting Scholar at Sabanci University. She has written articles in International Journal of Cultural Policy and New Perspectives on Turkey. She is the co-founder of “Black Ribbon”, a research platform that documents and analyzes censorship in the arts throughout Turkey.SolomonAlisa: Alisa Solomon is a professor of Journalism at Columbia University. She has written &lt;</t>
  </si>
  <si>
    <t>The Just City</t>
  </si>
  <si>
    <t>Fainstein, Susan S.</t>
  </si>
  <si>
    <t xml:space="preserve"> PHI019000 PHILOSOPHY / Political; POL002000 POLITICAL SCIENCE / Public Policy / City Planning &amp; Urban Development; SOC026030 SOCIAL SCIENCE / Sociology / Urban</t>
  </si>
  <si>
    <t>Susan Fainstein's concept of the  just city  encourages planners and policymakers to embrace a different approach to urban development, combining progressive city planners' earlier focus on equity and material well-being with considerations of diversity.</t>
  </si>
  <si>
    <t>PrefaceIntroduction: Toward an Urban Theory of Justice1. Philosophical Approaches to the Problem of Justice2. Justice and Urban Transformation: Planning in Context3. New York4. London5. Amsterdam: A Just City?6. Conclusion: Toward the Just CityReferencesIndex</t>
  </si>
  <si>
    <t>Sarah J. Peterson: [Fainstein's] work deepens, enriches, and extends deliberative planning theory in complementary rather than antagonistic ways. Like the idea of justice itself, The Just City is not the last word concluding a debate. More important, it is a trenchant, penetrating, and reasoned contribution to precisely that discursive and contested, but necessary and fruitful deliberative process that fuels the hope for progress toward realization of the just city. Patsy Healey, Newcastle University: In this book, Susan Fainstein draws together her conceptual work over the past twenty years on the just city and her empirical work on urban development projects in major Western cities. Her commitment to social justice shines through this work, and she provides a challenging approach to evaluating urban development projects from this perspective. The result is a valuable and stimulating contribution to planning theory and to the evaluation of urban policy. William W. Goldsmith, Cornell University: The Just City provides a much-needed review of a set of issues that bedevil planners and scholars, issues often framed as plan vs. market, equity vs. efficiency, or participation vs. power. Susan S. Fainstein's formulation and working through of justice and its three components of democracy, diversity, and equity are very helpful. Flora Samuel: Susan Fainstein's book is the result of some 20 years of intense research and thinking on the subject of the 'just city,' and it seems likely to me to become something of a classic.... Fainstein's slightly deadpan style serves only to make her accounts more compelling. A recent history of planning in London, written with equality, democracy and diversity in mind, is really useful as a teaching tool. Here the Docklands development, Coin Street and the 2012 Olympics are placed under scrutiny, with the last of those three, perhaps not surprisingly, receiving poor marks on the</t>
  </si>
  <si>
    <t>FainsteinSusan S.: Susan S. Fainstein is Professor of Urban Planning in the Graduate School of Design at Harvard University. She is the author of The City Builders and coauthor of Restructuring the City and Urban Political Movements.</t>
  </si>
  <si>
    <t>Chaos in the Liberal Order</t>
  </si>
  <si>
    <t>The Trump Presidency and International Politics in the Twenty-First Century</t>
  </si>
  <si>
    <t>Rovner, Joshua / Jervis, Robert / Gavin, Francis J. / Labrosse, Diane N.</t>
  </si>
  <si>
    <t xml:space="preserve"> POL011000 POLITICAL SCIENCE / International Relations / General; POL011010 POLITICAL SCIENCE / International Relations / Diplomacy; POL040010 POLITICAL SCIENCE / American Government / Executive Branch; POL042020 POLITICAL SCIENCE / Political Ideologies / Conservatism &amp; Liberalism</t>
  </si>
  <si>
    <t>Donald Trump’s election has called into question many fundamental assumptions about politics and society. Should the forty-fifth president of the United States make us reconsider the nature and future of the global order? Collecting a wide range of perspectives from leading political scientists, historians, and international-relations scholars, Chaos in the Liberal Order explores the global trends that led to Trump’s stunning victory and the impact his presidency will have on the international political landscape.Contributors situate Trump among past foreign policy upheavals and enduring models for global governance, seeking to understand how and why he departs from precedents and norms. The book considers key issues, such as what Trump means for America’s role in the world the relationship between domestic and international politics and Trump’s place in the rise of the far right worldwide. It poses challenging questions, including: Does Trump’s election signal the downfall of the liberal order or unveil its resilience? What is the importance of individual leaders for the international system, and to what extent is Trump an outlier? Is there a Trump doctrine, or is America’s president fundamentally impulsive and scattershot? The book considers the effects of Trump’s presidency on trends in human rights, international alliances, and regional conflicts. With provocative contributions from prominent figures such as Stephen M. Walt, Andrew J. Bacevich, and Samuel Moyn, this timely collection brings much-needed expert perspectives on our tumultuous era.</t>
  </si>
  <si>
    <t>Introduction, by Robert Jervis, Francis J. Gavin, Joshua Rovner, and Diane Labrosse Part I. Trump and International Relations Theory1. President Trump and International Relations Theory, by Robert Jervis2. What Is International Relations Theory Good For?, by Michael N. Barnett3. Why Trump Now: A Third-Image Explanation, by Randall L. Schweller4. The Donald Versus “The Blob,” by Stephen M. WaltPart II. Is Liberal Internationalism Still Alive?5. Has Liberal Internationalism Been Trumped?, by Joshua Busby and Jonathan Monten6. Down but Not Out: A Liberal International American Foreign Policy, by Stephen Chaudoin, Helen V. Milner, and Dustin Tingley7. Does Structure Trump All? A Test of Agency in World Politics, by Brian Rathbun8. Liberal Internationalism, Public Opinion, and Partisan Conflict in the United States, by Robert Y. ShapiroPart III. Whither Pax Americana?9. Trump Against American Exceptionalism: The Sources of Trumpian Conduct, by Stephen Wertheim10. This Is What Nationalism Looks Like, by Thomas W. Zeiler11. The Appeal of “America First”, by John A. Thompson12. The Waning of the Postwar Order: Historical Reflections on 2016 and the Emergence of a Twenty-First-Century World Order, by T.G. Otte13. The Failed Promises of 1989 and the Politics of 2016, by Jonathan Sperber14. Trump’s Ascendancy as History, by Ryan Irwin15. Assessing Trump’s Emerging Counterterrorism Policy, by Daniel Byman16. The “Global Order” Myth, by Andrew J. BacevichPart IV. Trump and the World17. Donald Trump and NATO: Historic Alliance Meets A-historic President, by Stanley R. Sloan18. The Art of the Bluff: The US-Japan Alliance Under the Trump Administration, by Jennifer Lind19. Latin America: Asymmetry and the Problem of Influence, by Tom Long and Max Paul Friedman20. Historical Legacies of United States Policy in the Middle East, by James R. Stocker21. Donald</t>
  </si>
  <si>
    <t>Deborah Welch Larson, University of California, Los Angeles:The contribution of this book lies in its timeliness, creativity, and boldness in addressing a still evolving and changing Trump foreign policy.  The essays address such important concerns as the future of liberal hegemony, domestic public opinion, and the impact of leaks and fake news on trust in the media. The authors provide a depth of analysis and historical perspective that ensures this book will provide insights into the forces underlying the Trump phenomenon for some time to come.O. A. Westad, Harvard Kennedy School:A much-needed book that puts the Trump Administration into a proper international and historical perspective.  It not only enlightens the reader about current affairs, but also helps us better understand some of the deeper causes for the crisis of liberal democracy.Elizabeth N. Saunders, George Washington University:Chaos in the Liberal Order is a sober guide for turbulent times.  It covers an impressive range of issues and perspectives, giving insight into what’s new—and what’s not—in the Trump era.  A must-read for anyone looking for context on the direction of American foreign policy in the Trump administration, and beyond.</t>
  </si>
  <si>
    <t>Robert Jervis is the Adlai E. Stevenson Professor of International Politics at Columbia University. His books include How Statesmen Think: The Psychology of International Politics (2017). He is the executive editor of the International Security Studies Forum.Francis J. Gavin is the Giovanni Agnelli Distinguished Professor and the inaugural director of the Henry  A. Kissinger  Center for Global Affairs at the Johns Hopkins School of Advanced International Studies. His books include Nuclear Statecraft: History and Strategy in America's Atomic Age (2012).Joshua Rovner is associate professor in the School of International Service at American University. His books include Fixing the Facts: National Security and the Politics of Intelligence (2011).Diane N. Labrosse is the National Security Archive H-Diplo Fellow and the H-Diplo executive and managing editor. She is also the senior managing editor of the International Security Studies Forum.</t>
  </si>
  <si>
    <t>The Nonprofit Sector</t>
  </si>
  <si>
    <t>A Research Handbook, Third Edition</t>
  </si>
  <si>
    <t>Bromley, Patricia / Powell, Walter W.</t>
  </si>
  <si>
    <t xml:space="preserve"> BUS074000 BUSINESS &amp; ECONOMICS / Nonprofit Organizations &amp; Charities / General; SOC024000 SOCIAL SCIENCE / Research; SOC033000 SOCIAL SCIENCE / Philanthropy &amp; Charity</t>
  </si>
  <si>
    <t>The nonprofit sector has changed in fundamental ways in recent decades. As the sector has grown in scope and size, both domestically and internationally, the boundaries between for-profit, governmental, and charitable organizations have become intertwined. Nonprofits are increasingly challenged on their roles in mitigating or exacerbating inequality. And debates flare over the role of voluntary organizations in democratic and autocratic societies alike. The Nonprofit Sector takes up these concerns and offers a cutting-edge empirical and theoretical assessment of the state of the field. This book, now in its third edition, brings together leading researchers—economists, historians, philosophers, political scientists, and sociologists along with scholars from communication, education, law, management, and policy schools—to investigate the impact of associational life. Chapters consider the history of the nonprofit sector and of philanthropy the politics of the public sphere governance, mission, and engagement access and inclusion and global perspectives on nonprofit organizations. Across this comprehensive range of topics, The Nonprofit Sector makes an essential contribution to the study of civil society.</t>
  </si>
  <si>
    <t>Contents and Abstracts1What Is the Nonprofit Sector?Walter W. Powell2A History of Associational Life and the Nonprofit Sector in the United StatesBenjamin Soskis chapter abstractThis chapter offers a broad historical survey of voluntarism in the United States, from early settlement to the present day. It underscores the shifting relationships between associational activity and the organizational structures that have been established to contain, sustain, and promote it. The chapter charts those structures' consolidation into a formal nonprofit sector. Its presiding theme is the embrace of associational life as a means of amassing power—often by those denied it in political or economic realms, but also by those responsible for such denial. Because power is central to the story, so too are suspicions about power and its associational and organizational expression. This chapter sheds light on how Americans have understood voluntarist action and organizations to be both in harmony and in tension with democratic norms and institutions. Among the other themes addressed are the entanglement of the growth of voluntary associations and the nonprofit sector with the development of capitalism and the corporate order the formation and subsequent blurring of conceptual, legal, and institutional boundaries between the market, government, and voluntary sectors the ways in which the transatlantic exchange of ideas has shaped American voluntarism and the contests between mass and elite funding of associational activity. This chapter also highlights the extent</t>
  </si>
  <si>
    <t xml:space="preserve">Mary Kay Gugerty: Now in its third edition, The Nonprofit Sector continues to build the field of nonprofit studies by exploring the full range of organizations, associations, actions, and interactions that constitute the voluntary sector in the US and globally. Featuring a broad and multidisciplinary range of scholars, this work provokes us to reexamine the history and envision the future of nonprofit scholarship and practice. The Nonprofit Sector generates a rich research agenda that will stimulate novel and innovative scholarship for years to come. Vartan Gregorian, President: Walter Powell, Patricia Bromley, and Stanford University Press are to be congratulated for assembling this timely, unique, and definitive volume which not only chronicles the history of the nonprofit sector but also provides a broad but critical analysis of its current state. This third edition of The Nonprofit Sector presents a wide range of carefully chosen scholarship which will ensure that this book remains an invaluable resource to the growing number of scholars and practitioners in the sector around the world. It is an essential handbook for the leadership of nonprofit and philanthropic institutions, their governing boards, as well as public officials and journalists. Joseph Galaskiewicz: The nonprofit form has spread around the world as a unique alternative to markets and governments. This third edition of The Nonprofit Sector provides great insight into this phenomenon, and is as exciting and informative as the previous two. With fresh faces and insights, it is a real joy to read. </t>
  </si>
  <si>
    <t>Walter W. Powell is Professor of Education and Co-Director of the Center on Philanthropy and Civil Society at Stanford University. Patricia Bromley is Associate Professor of Education at Stanford University.</t>
  </si>
  <si>
    <t>Mediatization of Communication</t>
  </si>
  <si>
    <t>Lundby, Knut</t>
  </si>
  <si>
    <t>This handbook on Mediatization of Communication uncovers the interrelation between media changes and changes in culture and society. This is essential to understand contemporary trends and transformations.  Mediatization  characterizes changes in practices, cultures and institutions in media-saturated societies, thus denoting transformations of these societies themselves. This volume offers 31 contributions by leading media and communication scholars from the humanities and social sciences, with different approaches to mediatization of communication. The chapters span from how mediatization meets climate change and contribute to globalization to questions on life and death in mediatized settings.The book deals with mass media as well as communication with networked, digital media. The topic of this volume makes a valuable contribution to the understanding of contemporary processes of social, cultural and political changes.The handbook provides the reader with the most currentstate of mediatization research.</t>
  </si>
  <si>
    <t>Knut Lundby,University of Oslo, Norway.</t>
  </si>
  <si>
    <t>Mothering While Black</t>
  </si>
  <si>
    <t>Boundaries and Burdens of Middle-Class Parenthood</t>
  </si>
  <si>
    <t>Dow, Dawn Marie</t>
  </si>
  <si>
    <t xml:space="preserve"> FAM032000 FAMILY &amp; RELATIONSHIPS / Parenting / Motherhood; SOC001000 SOCIAL SCIENCE / Ethnic Studies / African American Studies; SOC032000 SOCIAL SCIENCE / Gender Studies; SOC050000 SOCIAL SCIENCE / Social Classes &amp; Economic Disparity</t>
  </si>
  <si>
    <t>Mothering While Black examines the complex lives of the African American middle class&amp;mdashin particular, black mothers and the strategies they use to raise their children to maintain class status while simultaneously defining and protecting their children´s authentically black&amp;rdquo identities. Sociologist Dawn Marie Dow shows how the frameworks typically used to research middle-class families focus on white mothers´ experiences, inadequately capturing the experiences of African American middle- and upper-middle-class mothers. These limitations become apparent when Dow considers how these mothers&amp;#160apply different&amp;#160parenting strategies for black boys and for black girls, and how they navigate different expectations about breadwinning and childrearing from the African American community. At the intersection of race, ethnicity, gender, work, family, and culture,&amp;#160Mothering While Black&amp;#160sheds light on the exclusion of African American middle-class mothers from the dominant cultural experience of middle-class motherhood. In doing so, it reveals the painful truth of the decisions that black mothers must make to ensure the safety, well-being, and future prospects of their children.</t>
  </si>
  <si>
    <t>List of Illustrations and Tables Acknowledgments Introduction PART I. CULTIVATING CONSCIOUSNESS 1. Creating Racial Safety and Comfort 2. Border Crossers 3. Border Policers 4. Border Transcenders PART II. BEYOND SEPARATE SPHERES AND THE CULT OF DOMESTICITY 5. The Market-Family Matrix 6. Racial Histories of Family and Work 7. Alternative Configurations of Child-Rearing Conclusion and Implications Appendix: Methods Notes Bibliography Index</t>
  </si>
  <si>
    <t>DowDawn Marie: Dawn Marie Dow&amp;#160is Assistant Professor of Sociology at the University of Maryland, College Park, and Faculty Associate at the Maryland Population Research Center.</t>
  </si>
  <si>
    <t>It's Complicated</t>
  </si>
  <si>
    <t>The Social Lives of Networked Teens</t>
  </si>
  <si>
    <t>boyd, danah</t>
  </si>
  <si>
    <t xml:space="preserve"> SOC022000 SOCIAL SCIENCE / Popular Culture; SOC047000 SOCIAL SCIENCE / Children's Studies; SOC052000 SOCIAL SCIENCE / Media Studies</t>
  </si>
  <si>
    <t>An essential read, written by a leading expert, for anyone who wants to understand young people&amp;#39s use of social media What is new about how teenagers communicate through services such as Facebook, Twitter, and Instagram? Do social media affect the quality of teens´ lives? In this eye-opening book, youth culture and technology expert danah boyd uncovers some of the major myths regarding teens&amp;#39 use of social media. She explores tropes about identity, privacy, safety, danger, and bullying. Ultimately, boyd argues that society fails young people when paternalism and protectionism hinder teenagers´ ability to become informed, thoughtful, and engaged citizens through their online interactions. Yet despite an environment of rampant fear-mongering, boyd finds that teens often find ways to engage and to develop a sense of identity. Boyd´s conclusions are essential reading not only for parents, teachers, and others who work with teens but also for anyone interested in the impact of emerging technologies on society, culture, and commerce in years to come. Offering insights gleaned from more than a decade of original fieldwork interviewing teenagers across the United States, boyd concludes reassuringly that the kids are all right. At the same time, she acknowledges that coming to terms with life in a networked era is not easy or obvious. In a technologically mediated world, life is bound to be complicated.</t>
  </si>
  <si>
    <t>danah boyd is Principal Researcher at Microsoft Research, Research Assistant Professor at New York University, and Fellow at Harvard University´s Berkman Center for Internet and Society. She lives in New York City.</t>
  </si>
  <si>
    <t>Restating Orientalism</t>
  </si>
  <si>
    <t>A Critique of Modern Knowledge</t>
  </si>
  <si>
    <t>Hallaq, Wael</t>
  </si>
  <si>
    <t xml:space="preserve"> HIS037030 HISTORY / Modern / General; POL010000 POLITICAL SCIENCE / History &amp; Theory; POL045000 POLITICAL SCIENCE / Colonialism &amp; Post-Colonialism</t>
  </si>
  <si>
    <t>Wael B. Hallaq takes critique of Orientalism as a point of departure for rethinking the modern project. A remarkably ambitious attempt to overturn the foundations of a wide range of academic disciplines, Restating Orientalism exposes the depth of academia’s lethal complicity in modern forms of capitalism, colonialism, and hegemonic power.</t>
  </si>
  <si>
    <t>Preface and AcknowledgmentsIntroduction1. Putting Orientalism in Its Place2. Knowledge, Power, and Colonial Sovereignty3. The Subversive Author4. Epistemic Sovereignty and Structural Genocide5. Refashioning Orientalism, Refashioning the SubjectNotesIndex</t>
  </si>
  <si>
    <t>Aziz Rana, author of The Two Faces of American Freedom:This book is a brilliant interrogation of Said's famous concept, highlighting the extent which the issue of Orientalism is not simply one of problematic European authors, but instead goes to the heart of how the modern project itself constitutes subjects, knowledge, and power.  In this way, Hallaq argues that confronting Orientalism means confronting the forms of violences that have marked modernity and been justified and reproduced across the academic disciplines.  This provocative work raises profound and challenging questions about academia and about the contemporary self.  It is essential reading and will be debated by scholars for years to come.Walter Mignolo, author of On Decoloniality: Concepts, Analytics, Praxis:It is becoming increasingly evident among decolonial thinkers that colonial management (with or without colonies, with or without settlers) is a question of controlling and managing knowledge, and that power differential is implicit in agents, institutions, and languages of epistemic governance. Wael B. Hallaq brilliantly drives us, through a meticulous reading of Edward Said’s Orientalism, to the awareness that domination is grounded on epistemic sovereignty and that liberation is unthinkable without epistemic freedom.Sudipta Kaviraj, Columbia University:Going beyond the questions of representations of the Orient, Hallaq's work expands the scope of the critical discussion on Orientalism to reexamine the epistemological foundations of modern historical social sciences.</t>
  </si>
  <si>
    <t>HallaqWael: Wael B. Hallaq is the Avalon Foundation Professor in the Humanities at Columbia University. Hallaq's research spans several fields, including law, legal theory, philosophy, political theory, and logic, and his publications include The Impossible State: Islam, Politics, and Modernity's Moral Predicament, Shari'a: Theory, Practice, Transformations An Introduction to Islamic Law and Authority, Continuity, and Change in Islamic Law. His works have been translated into several languages, including Arabic, Indonesian, Hebrew, Japanese, Persian, Turkish, and Russian.Wael B. Hallaq is the Avalon Foundation Professor in the Humanities at Columbia University, where he teaches and writes about Islamic law, ethics, and intellectual history. His books, translated into a number of languages, include Shariʿa: Theory, Practice, Transformations (2009) and The Impossible State: Islam, Politics, and Modernity’s Moral Predicament (2013), which won Columbia University Press’s Distinguished Book Award.</t>
  </si>
  <si>
    <t>Righteous Dopefiend</t>
  </si>
  <si>
    <t>Bourgois, Philippe / Schonberg, Jeffrey</t>
  </si>
  <si>
    <t xml:space="preserve"> SOC002010 SOCIAL SCIENCE / Anthropology / Cultural &amp; Social; SOC004000 SOCIAL SCIENCE / Criminology; SOC026030 SOCIAL SCIENCE / Sociology / Urban</t>
  </si>
  <si>
    <t>This powerful study immerses the reader in the world of homelessness and drug addiction in the contemporary United States. For over a decade Philippe Bourgois and Jeff Schonberg followed a social network of two dozen heroin injectors and crack smokers on the streets of San Francisco, accompanying them as they scrambled to generate income through burglary, panhandling, recycling, and day labor. Righteous Dopefiend interweaves stunning black-and-white photographs with vivid dialogue, detailed field notes, and critical theoretical analysis. Its gripping narrative develops a cast of characters around the themes of violence, race relations, sexuality, family trauma, embodied suffering, social inequality, and power relations. The result is a dispassionate chronicle of survival, loss, caring, and hope rooted in the addicts' determination to hang on for one more day and one more  fix  through a  moral economy of sharing  that precariously balances mutual solidarity and interpersonal betrayal.</t>
  </si>
  <si>
    <t>Introduction: A Theory of Lumpen Abuse1. Intimate Apartheid 2. Falling in Love 3. A Community of Addicted Bodies4. Childhoods 5. Making Money 6. Parenting 7. Male Love 8. Everyday Addicts 9. Treatment Conclusion: Critically Applied Public AnthropologyReferences Notes on the Photographs Acknowledgments</t>
  </si>
  <si>
    <t>BourgoisPhilippe: Philippe Bourgois is Richard Perry University Professor of Anthropology and Family and Community Medicine at the University of Pennsylvania. Jeff Schonberg is a photographer and a graduate student in medical anthropology at the University of California, San Francisco.</t>
  </si>
  <si>
    <t>Bans, Walls, Raids, Sanctuary</t>
  </si>
  <si>
    <t>Understanding U.S. Immigration for the Twenty-First Century</t>
  </si>
  <si>
    <t>Paik, A. Naomi</t>
  </si>
  <si>
    <t>12</t>
  </si>
  <si>
    <t>Sociology of Migration</t>
  </si>
  <si>
    <t xml:space="preserve"> HIS036070 HISTORY / United States / 21st Century; SOC007000 SOCIAL SCIENCE / Emigration &amp; Immigration; SOC066000 SOCIAL SCIENCE / Refugees</t>
  </si>
  <si>
    <t>Days after taking the White House, Donald Trump signed three executive orders&amp;mdashthese authorized the Muslim Ban, the border wall, and ICE raids. These orders would define his administration´s approach toward noncitizens. An essential primer on how we got here, Bans, Walls, Raids, Sanctuary shows that such barriers to immigration are embedded in the very foundation of the United States. A. Naomi Paik reveals that the forty-fifth president´s xenophobic, racist, ableist, patriarchal ascendancy is no aberration, but the consequence of two centuries of U.S. political, economic, and social culture. She deftly demonstrates that attacks against migrants are tightly bound to assaults against women, people of color, workers, ill and disabled people, and queer and gender nonconforming people. Against this history of barriers and assaults, Bans, Walls, Raids, Sanctuary mounts a rallying cry for a broad-based, abolitionist sanctuary movement for all.</t>
  </si>
  <si>
    <t>Overview Preface Introduction 1. Bans 2. Walls 3. Raids 4. Sanctuary Epilogue Acknowledgments Notes Glossary Further Resources</t>
  </si>
  <si>
    <t>PaikA. Naomi: A. Naomi Paik is Associate Professor of Asian American Studies at University of Illinois and the author of Rightlessness: Testimony and Redress in U.S. Prison Camps since World War II.</t>
  </si>
  <si>
    <t>Air &amp; Light &amp; Time &amp; Space</t>
  </si>
  <si>
    <t>How Successful Academics Write</t>
  </si>
  <si>
    <t>Sword, Helen</t>
  </si>
  <si>
    <t xml:space="preserve"> EDU015000 EDUCATION / Higher; LAN005000 LANGUAGE ARTS &amp; DISCIPLINES / Writing / General; LAN028000 LANGUAGE ARTS &amp; DISCIPLINES / Style Manuals; REF015000 REFERENCE / Personal &amp; Practical Guides; REF026000 REFERENCE / Writing Skills</t>
  </si>
  <si>
    <t>From the author of Stylish Academic Writing comes an essential new guide for writers aspiring to become more productive and take greater pleasure in their craft. Helen Sword interviewed one hundred academics worldwide about their writing background and practices. Relatively few were trained as writers, she found, and yet all have developed strategies to thrive in their publish-or-perish environment. So how do these successful academics write, and where do they find the  air and light and time and space,  in the words of poet Charles Bukowski, to get their writing done? What are their formative experiences, their daily routines, their habits of mind? How do they summon up the courage to take intellectual risks and the resilience to deal with rejection? Sword identifies four cornerstones that anchor any successful writing practice: Behavioral habits of discipline and persistence Artisanal habits of craftsmanship and care Social habits of collegiality and collaboration and Emotional habits of positivity and pleasure. Building on this  BASE,  she illuminates the emotional complexity of the writing process and exposes the lack of writing support typically available to early-career academics. She also lays to rest the myth that academics must produce safe, conventional prose or risk professional failure. The successful writers profiled here tell stories of intellectual passions indulged, disciplinary conventions subverted, and risk-taking rewarded. Grounded in empirical research and focused on sustainable change, Air &amp;amp Light &amp;amp Time &amp;amp Space offers a customizable blueprint for refreshing personal habits and creating a collegial environment where all writers can flourish.</t>
  </si>
  <si>
    <t>CoverTitle PageCopyrightEpigraphContentsPreface: The House of WritingIntroduction: Building the BasePart One: Behavioral Habits1. Finding Time to Write2. The Power of Place3. Rhythms and RitualsPart Two: Artisanal Habits4. Learning to Write5. The Craft of Writing6. The Other TonguePart Three: Social Habits7. Writing for Others8. Writing with Others9. Writing among OthersPart Four: Emotional Habits10. The Pleasure Principle&lt;div class='ch-level-2' class='star</t>
  </si>
  <si>
    <t>Helen Sword delightfully shows that, contrary to lazy opinion, academics do not have to write in soggy, wooden, leaden, stuffy, turgid, or bloated prose. She makes the case with insightful analyses and lighthearted interviews, but her own prose is as good an illustration as any.-- Steven Pinker, author of The Sense of Style: The Thinking Person’s Guide to Writing in the 21st CenturyLike Tolstoy’s families, happy writers are alike (and also, perhaps, nonexistent) struggling writers, however, suffer in their own ways. Helen Sword shows the diversity of productive academics’ writing practices and serves up a range of useful strategies to help those who find writing painful succeed in getting words on the page and even—believe it or not—bring some pleasure to the process.-- Rachel Toor, author of Misunderstood: Why the Humble Rat May be Your Best Pet EverHelen Sword does it again. In an age of academic doom, she inspires. Here she manages to be both data-driven and delightful: you have to read to see how she combines so much evidence and so much pleasure. She makes you want to consume creative academic writing—not just hers—and to try to produce nothing less.-- Brian Boyd, author of Why Lyrics Last: Evolution, Cognition, and Shakespeare's SonnetsPart how-to-write manual and part rigorous study. Filled with tidbits, quotes, profiles, and anecdotes, it shines light on academic writing from a writer’s perspective, revealing the idiosyncrasies, rituals, and practices that make writers out of scholars.-- Gricel Dominguez Library Journal[Sword’s] approach is a refreshing break from the conventions of a genre that offers neat, one-size-fits-all solutions to writers’ struggles…The real triumph of Sword’s book stems from the extensive interviews she’s conducted with 100 prominent academic writers and editors.-- Maximillian Alvarez Chronicle of Higher Education&lt;div</t>
  </si>
  <si>
    <t>Pandemics, Politics, and Society</t>
  </si>
  <si>
    <t>Critical Perspectives on the Covid-19 Crisis</t>
  </si>
  <si>
    <t>Delanty, Gerard</t>
  </si>
  <si>
    <t>De Gruyter</t>
  </si>
  <si>
    <t>Social Sciences, other</t>
  </si>
  <si>
    <t xml:space="preserve"> POL000000 POLITICAL SCIENCE / General; SOC000000 SOCIAL SCIENCE / General; SOC026000 SOCIAL SCIENCE / Sociology / General</t>
  </si>
  <si>
    <t>With dynamic contributions from key academics, Pandemics, Politics, and Society shows that Covid-19 has widespread implications for the core of our society. Articles range across its social, economic and political dimensions, including the role of medical experts, emergency governance and social inequalities. This volume is accessible to both academics and the public, and directly relates to courses on pandemics, global risks and mega-hazards.</t>
  </si>
  <si>
    <t>IntroductionGerard Delanty  The introduction will set the scene for the volume by discussing the various questions that the pandemic poses for social and political analysis.   Battlegrounds of Justice: what really grieves the 99% Albena Azmanova (University of Kent, Brussels)  Before the pandemic, progressive forces were mobilising under the banner of fighting inequality. The pandemic, however, has revealed that the scourge of our societies is the generalised precarity — the massive economic and social fragility generated by four decades of cuts to public spending. What policies are necessary for a swift change of direction? Unhinged: Risks and globalisation in a pandemic world Daniel Chernilo (Santiago, Chile)  This chapter argues that the current Covid-19 crisis can be understood as a crisis of globalisation itself. From the rapid worldwide expansion of the virus to its unprecedented impact on the global economy, this pandemic is likely to be remembered as the most global event in human history yet, as it has put 70% of the world population under similar restrictions of movement, work and education. As it was first formulated in 1986, Ulrich Beck’s risk society theory played a visionary role in highlighting the global nature of those challenges that come from the decoupling of politics, culture and the economy. I contend that we have now reached a new stage in this process, as this pandemic has led to the realisation that current globalisation has moved beyond a point of ‘decoupling’ and has become ‘unhinged’. The solution to this global crisis requires more rather than less globalisation. But it will have to be a globalisation of a different kind, one that will no longer be a zero-sum game between the global and the national but will require us to rebalance the dynamics global economy, the role of international inst</t>
  </si>
  <si>
    <t>Gerard Delanty, University of Sussex, Brighton, Vereinigtes Königreich</t>
  </si>
  <si>
    <t>Addiction by Design</t>
  </si>
  <si>
    <t>Machine Gambling in Las Vegas</t>
  </si>
  <si>
    <t>Schüll, Natasha Dow</t>
  </si>
  <si>
    <t xml:space="preserve"> PSY038000 PSYCHOLOGY / Psychopathology / Addiction; SOC002000 SOCIAL SCIENCE / Anthropology / General; SOC026000 SOCIAL SCIENCE / Sociology / General</t>
  </si>
  <si>
    <t>Recent decades have seen a dramatic shift away from social forms of gambling played around roulette wheels and card tables to solitary gambling at electronic terminals. Slot machines, revamped by ever more compelling digital and video technology, have unseated traditional casino games as the gambling industry's revenue mainstay. Addiction by Design takes readers into the intriguing world of machine gambling, an increasingly popular and absorbing form of play that blurs the line between human and machine, compulsion and control, risk and reward.Drawing on fifteen years of field research in Las Vegas, anthropologist Natasha Dow Schüll shows how the mechanical rhythm of electronic gambling pulls players into a trancelike state they call the  machine zone,  in which daily worries, social demands, and even bodily awareness fade away. Once in the zone, gambling addicts play not to win but simply to keep playing, for as long as possible--even at the cost of physical and economic exhaustion. In continuous machine play, gamblers seek to lose themselves while the gambling industry seeks profit. Schüll describes the strategic calculations behind game algorithms and machine ergonomics, casino architecture and  ambience management,  player tracking and cash access systems--all designed to meet the market's desire for maximum  time on device.  Her account moves from casino floors into gamblers' everyday lives, from gambling industry conventions and Gamblers Anonymous meetings to regulatory debates over whether addiction to gambling machines stems from the consumer, the product, or the interplay between the two.Addiction by Design is a compelling inquiry into the intensifying traffic between people and machines of chance, offering clues to some of the broader anxieties and predicaments of contemporary life. At stake in Schüll's account of the intensifying traffic between people and machines of chance is a blurring of the line between design and exper</t>
  </si>
  <si>
    <t xml:space="preserve"> A handbook on regaining our proper orientation to the world. Schüll's book offers a grim warning about the ways others can deliberately cut us off from natural and supernatural joys. ---Leah Libresco, Commonweal Schüll's clear and dramatic writing style is itself addictive. One is drawn into the ways in which the interactions among the different stakeholders lead to players' experience of being drawn into a 'zone' where they remain until all resources are gone. This is a must-read narrative that points to the many variants of screen addiction possible today. —Don Ihde, author of Bodies in Technology If books can be tools, Addiction by Design is one of the foundational artifacts for understanding the digital age--a lever, perhaps, to pry ourselves from the grasp of the coercive loops that now surround us. ---Alexis Madrigal, The Atlantic Schüll adds greatly to the scholarly literature on problem gambling with this well-written book. . . . Applying an anthropological perspective, the author focuses especially on the Las Vegas gambling industry, seeing many of today's avid machine gamblers as less preoccupied with winning than with maintaining themselves in the game, playing for as long as possible, and entering into a trance-like state of being, totally enmeshed psychologically into gaming and totally removed from the ordinary obligations of everyday life. . . . The book offers a most compelling and vivid picture of this world.  Addiction by Design is a nonfiction page-turner. A richly detailed account of the particulars of video gaming addiction, worth reading for the excellence of the ethnographic narrative alone, it is also an empirically rigorous examination of users, designers, and objects that deepens practical and philosophical questions about the capacities of players interacting with machines designed to entrance them. ---Laura Norén, PublicBooksThe Atlantic Editors</t>
  </si>
  <si>
    <t>Natasha Dow Schüll is associate professor in the Program in Science, Technology, and Society at the Massachusetts Institute of Technology.</t>
  </si>
  <si>
    <t>The Railway Journey</t>
  </si>
  <si>
    <t>The Industrialization of Time and Space in the Nineteenth Century</t>
  </si>
  <si>
    <t>Schivelbusch, Wolfgang</t>
  </si>
  <si>
    <t xml:space="preserve"> HIS036040 HISTORY / United States / 19th Century; SOC026000 SOCIAL SCIENCE / Sociology / General</t>
  </si>
  <si>
    <t>The impact of constant technological change upon our perception of the world is so pervasive as to have become a commonplace of modern society. But this was not always the case as Wolfgang Schivelbusch points out in this fascinating study, our adaptation to technological change—the development of our modern, industrialized consciousness—was very much a learned behavior. In The Railway Journey, Schivelbusch examines the origins of this industrialized consciousness by exploring the reaction in the nineteenth century to the first dramatic avatar of technological change, the railroad.In a highly original and engaging fashion, Schivelbusch discusses the ways in which our perceptions of distance, time, autonomy, speed, and risk were altered by railway travel. As a history of the surprising ways in which technology and culture interact, this book covers a wide range of topics, including the changing perception of landscapes, the death of conversation while traveling, the problematic nature of the railway compartment, the space of glass architecture, the pathology of the railway journey, industrial fatigue and the history of shock, and the railroad and the city.Belonging to a distinguished European tradition of critical sociology best exemplified by the work of Georg Simmel and Walter Benjamin, The Railway Journey is anchored in rich empirical data and full of striking insights about railway travel, the industrial revolution, and technological change. Now updated with a new preface, The Railway Journey is an invaluable resource for readers interested in nineteenth-century culture and technology and the prehistory of modern media and digitalization.</t>
  </si>
  <si>
    <t>AcknowledgementsForeword Alan TrachtenbergPreface to the 2014 Edition1. The Mechanization of Motive Power2. The Machine Ensemble3. Railroad Space and Railroad TimeExcursus: The Space of Glass Architecture4. Panoramic Travel5. The CompartmentThe End of Converstaion while TravelingIsolationDrama in the CompartmentThe Compartment as a Problem6. The American RailroadTransporation Before the RailroadThe Construction of the RailroadThe New Type of CarriageRiver Steamboat and Canal Packet as Models for the American Railroad CarSea Voyage on RailsPostscript7. The Pathology of the Railroad JourneyExcursus: Industrial Fatigue8. The AccidentAccident and Crisis9. Railway Accident, 'Railway Spine' and Traumatic Neurosis</t>
  </si>
  <si>
    <t>SchivelbuschWolfgang: Wolfgang Schivelbusch is a German historian and scholar of cultural studies. He has been awarded the Heinrich Mann Prize of the Academy of Arts in Berlin (2003) and the Lessing Prize of the City of Hamburg (2013).</t>
  </si>
  <si>
    <t>The Politics of Life Itself</t>
  </si>
  <si>
    <t>Biomedicine, Power, and Subjectivity in the Twenty-First Century</t>
  </si>
  <si>
    <t>Rose, Nikolas</t>
  </si>
  <si>
    <t>In-Formation</t>
  </si>
  <si>
    <t xml:space="preserve"> SCI010000 SCIENCE / Biotechnology; SOC026000 SOCIAL SCIENCE / Sociology / General</t>
  </si>
  <si>
    <t>For centuries, medicine aimed to treat abnormalities. But today normality itself is open to medical modification. Equipped with a new molecular understanding of bodies and minds, and new techniques for manipulating basic life processes at the level of molecules, cells, and genes, medicine now seeks to manage human vital processes. The Politics of Life Itself offers a much-needed examination of recent developments in the life sciences and biomedicine that have led to the widespread politicization of medicine, human life, and biotechnology.  Avoiding the hype of popular science and the pessimism of most social science, Nikolas Rose analyzes contemporary molecular biopolitics, examining developments in genomics, neuroscience, pharmacology, and psychopharmacology and the ways they have affected racial politics, crime control, and psychiatry. Rose analyzes the transformation of biomedicine from the practice of healing to the government of life the new emphasis on treating disease susceptibilities rather than disease the shift in our understanding of the patient the emergence of new forms of medical activism the rise of biocapital and the mutations in biopower. He concludes that these developments have profound consequences for who we think we are, and who we want to be.</t>
  </si>
  <si>
    <t xml:space="preserve"> The Politics of Life Itself offers a compelling cartography of how practices in human genomics are transforming our social landscapes, reshaping the contours of medicine, citizenship, race, and other political formations. It is sure to be widely consulted and discussed. —Stefan Helmreich, Massachusetts Institute of Technology, author of Silicon Second Nature: Culturing Artificial Life in a Digital World While philosophers are still trying to bridge the 'mind/body' gap, Nikolas Rose shows that this gap is evaporating under our very eyes. Are we posthumans then? Not necessarily. This long and detailed inquiry considers another, rather incredible, option: a complete rethinking of what the Fathers of the Church used to call 'incarnation.' —Bruno Latour, Centre de Sociologie de l'Innovation, Ecole Nationale Supérieure des Mines, ParisRose's great strength lies in drawing together disparate strands from a variety of sources--from the empirical work of colleagues to policy documents--and neatly labelling and organizing emergent tendencies to invite further reflection, often with a nod (or more) to recent French social theory.---Steve Fuller, SociologyFrom tattoos to organ transplants, cosmetic surgery to circumcision, obsessive dieting to exercise, the practice of manipulating bodies is increasingly widespread. But have we passed into a new phase of manipulation evidenced by the prevalent use of medicine to adjust our moods, enhance sports performance, slow ageing or alter fetuses? Nikolas Rose . . . argues that a threshold has been crossed into a world of 'biological citizenship' in which humans view themselves at the molecular level, medicine is based on customization, and biology poses fewer and fewer limits on life. For Rose, however, this is not always a bad thing.---Jessica Lovaas, Journal of Biosocial ScienceThis book offers a much-needed examination of recent developments that have led to the wide</t>
  </si>
  <si>
    <t>Nikolas Rose is James Martin White Professor of Sociology and Director of the BIOS Centre for the Study of Bioscience, Biomedicine, Biotechnology and Society at the London School of Economics and Political Science. His books include The Psychological Complex, Governing the Soul, Inventing Our Selves, and Powers of Freedom: Reframing Political Thought.</t>
  </si>
  <si>
    <t>Public Relations</t>
  </si>
  <si>
    <t>Valentini, Chiara</t>
  </si>
  <si>
    <t>27</t>
  </si>
  <si>
    <t xml:space="preserve"> BUS007000 BUSINESS &amp; ECONOMICS / Business Communication / General; BUS009000 BUSINESS &amp; ECONOMICS / Business Etiquette; BUS043000 BUSINESS &amp; ECONOMICS / Marketing / General; LAN004000 LANGUAGE ARTS &amp; DISCIPLINES / Communication Studies</t>
  </si>
  <si>
    <t>What is public relations? What do public relations professionals do? And what are the theoretical underpinnings that drive the discipline? This handbook provides an up-to-date overview of one of the most contested communication professions. The volume is structured to take readers on a journey to explore both the profession and the discipline of public relations. It introduces key concepts, models, and theories, as well as new theorizing efforts undertaken in recent years. Bringing together scholars from various parts of the world and from very different theoretical and disciplinary traditions, this handbook presents readers with a great diversity of perspectives in the field.</t>
  </si>
  <si>
    <t>Chiara Valentini, University of Jyväskylä, Finland</t>
  </si>
  <si>
    <t>Feminist Postcolonial Theory</t>
  </si>
  <si>
    <t>Lewis, Reina / Mills, Sara</t>
  </si>
  <si>
    <t>The influential readings collected for this volume reflect not just the textual and discursive nature of colonial and postcolonial discourse in relation to gender, but also the material effects of the postcolonial condition and practices developed in relation to it.The volume seeks to open up the field by juxtaposing a number of contested subjects. Readings cover a range of geographical regions including: South-east Asia, India, Africa, Latin America, Canada, Turkey, Egypt, Algeria, Australia and Ireland. Key topics include: colonialism and anti-colonialism, 'otherness', sexuality, sexual rights, the harem and the veil, space and writing, and aboriginal and indigenous women's issues. Not only does this anthology address the lack of attention to gender and feminism in early studies of colonial discourse, it also provides resources for readers to trace the developments in feminism as it responds to postcolonial critiques of First World feminism.</t>
  </si>
  <si>
    <t>Unequal and Unrepresented</t>
  </si>
  <si>
    <t>Political Inequality and the People's Voice in the New Gilded Age</t>
  </si>
  <si>
    <t>Brady, Henry E. / Schlozman, Kay Lehman / Verba, Sidney</t>
  </si>
  <si>
    <t xml:space="preserve"> POL003000 POLITICAL SCIENCE / Civics &amp; Citizenship; POL007000 POLITICAL SCIENCE / Political ideologies / Democracy; POL008000 POLITICAL SCIENCE / Political Process / Campaigns &amp; Elections; POL028000 POLITICAL SCIENCE / Public Policy / General</t>
  </si>
  <si>
    <t>How American political participation is increasingly  being shaped by citizens who wield more resourcesThe Declaration of Independence proclaims equality as a foundational American value. However, Unequal and Unrepresented finds that political voice in America is not only unequal but also unrepresentative. Those who are well educated and affluent carry megaphones. The less privileged speak in a whisper. Relying on three decades of research and an enormous wealth of information about politically active individuals and organizations, Kay Schlozman, Henry Brady, and Sidney Verba offer a concise synthesis and update of their groundbreaking work on political participation. The authors consider the many ways that citizens in American democracy can influence public outcomes through political voice: by voting, getting involved in campaigns, communicating directly with public officials, participating online or offline, acting alone and in organizations, and investing their time and money. Socioeconomic imbalances characterize every form of political voice, but the advantage to the advantaged is especially pronounced when it comes to any form of political expression--for example, lobbying legislators or making campaign donations—that relies on money as an input. With those at the top of the ladder increasingly able to spend lavishly in politics, political action anchored in financial investment weighs ever more heavily in what public officials hear. Citing real-life examples and examining inequalities from multiple perspectives, Unequal and Unrepresented shows how disparities in political voice endanger American democracy today.</t>
  </si>
  <si>
    <t xml:space="preserve"> From the distinguished triumvirate of Schlozman, Brady, and Verba—leading experts on how inequality shapes political participation—comes this fresh and powerful book. The dynamics they identify combine to tilt the participatory universe, so that the affluent make their views known loudly to elected officials while the poor can only whisper. Unequal and Unrepresented is a tour de force and must-read for those who care about democracy. —Suzanne Mettler, author of Degrees of Inequality With compelling data and striking examples, this worthy book explores findings about the nature of citizen participation and voice. A brilliant crystallization of these eminent authors' many insights. —Andrea L. Campbell, author of Trapped in America's Safety Net[Unequal and Unrepresented] is a valuable scholarly tool and a carefully constructed compilation of empirical evidence to support an argument whose conclusions are, as the authors write, ‘not especially encouraging.’ In Unequal and Unrepresented, Schlozman, Brady, and Verba brilliantly continue their pathbreaking work on how unequal wealth and income translate into unequal political influence. While their research shows that the inequalities of money and voice have worsened, the authors do leave us with some reason for hope. —Robert Kuttner, coeditor of The American Prospect and author of Can Democracy Survive Global Capitalism? Schlozman, Brady, and Verba have done it again, updating their exemplary work on political participation in its many forms. Deeply informed by extensive social science research, this book’s findings—about the numerous ways economic inequality deforms our politics—should trouble all of us. —Peter H. Schuck, Yale University Widening inequalities of income and wealth are causing widening inequalities of political voice, and the financial investments of the wealthy weigh ever more heavily in what public officials hear</t>
  </si>
  <si>
    <t>Kay Lehman Schlozman is the J. Joseph Moakley Endowed Professor of Political Science at Boston College. Henry E. Brady is dean of the Goldman School of Public Policy and the Class of 1941 Monroe Deutsch Professor of Political Science and Public Policy at the University of California, Berkeley. Sidney Verba is the Carl H. Pforzheimer University Professor Emeritus and research professor of government at Harvard University.</t>
  </si>
  <si>
    <t>The Queer Art of Failure</t>
  </si>
  <si>
    <t>Halberstam, Jack</t>
  </si>
  <si>
    <t>A John Hope Franklin Center Book</t>
  </si>
  <si>
    <t xml:space="preserve"> PER004030 PERFORMING ARTS / Film &amp; Video / History &amp; Criticism; SOC012000 SOCIAL SCIENCE / LGBT Studies / Gay Studies; SOC022000 SOCIAL SCIENCE / Popular Culture</t>
  </si>
  <si>
    <t>The Queer Art of Failure is about findingalternatives—to conventional understandings of success in a heteronormative,capitalist society to academic disciplines that confirm what is already knownaccording to approved methods of knowing and to cultural criticism that claims tobreak new ground but cleaves to conventional archives. Judith Halberstam proposes“low theory” as a mode of thinking and writing that operates at many differentlevels at once. Low theory is derived from eccentric archives. It runs the risk ofnot being taken seriously. It entails a willingness to fail and to lose one’s way,to pursue difficult questions about complicity, and to find counterintuitive formsof resistance. Tacking back and forth between high theory and low theory, highculture and low culture, Halberstam looks for the unexpected and subversive inpopular culture, avant-garde performance, and queer art. She pays particularattention to animated children’s films, revealing narratives filled with unexpectedencounters between the childish, the transformative, and the queer. Failuresometimes offers more creative, cooperative, and surprising ways of being in theworld, even as it forces us to face the dark side of life, love, andlibido.</t>
  </si>
  <si>
    <t>Illustrations ixAcknowledgmentsxiiIntroduction: Low Theory 11. AnimatingRevolt and Revolting Animation 272. Dude, Where's My Phallus?Forgetting, Losing, Looping 533. The Queer Art of Failure874. Shadow Feminisms: Queer Negativity and Radical Passivity1235.  The Killer in Me Is the Killer in You : Homosexuality andFascism 1476. Animating Failure: Ending, Fleeing, Surviving173Notes 189Bibliography193Index 201</t>
  </si>
  <si>
    <t>A lively and thought-provoking examination of how thehomogenizing tendencies of modern society might be resisted through the creativeapplication of failure, forgetting, and passivity, actions generally deemed oflittle value within today's capitalist models of success. . . . [A]s a close readerof popular culture, she is exemplary, and as a valiant attempt to find value inpositions and attitudes such as negativity that our modern success-oriented societydisdains, this study is never less than thrilling.” - PublishersWeekly“QueerTheory using Spongebob Squarepants? Totally there... Underdogs and shoddy queers cantake wordy, erudite solace in Halberstam’s words.” - GayTimes“[H]ere is abook well worth the time and attention it takes to read it and to consider itsimplications. Most especially in that Judith Halberstam writes not only withauthority, but also with genuine wit, which leaves the reader laughing out loud fromtime to time, something quite unknown until now in books of queer theory. Further,Ms. Halberstam presents her case with deep insight into human nature, and into ourdeepset cultural need to simplify our definition of the word success—and, up untilnow, our seeming need to ignore the creative implications of failure.” - Vinton RafeMcCabe, New York Journal ofBooks“Failureabounds all around us: economies collapse, nation-states falter, and malfeasancerules. In the face of our dismal situation, Judith Halberstam distills andrepurposes the negative in order to think outside the tyranny of success.The Queer Art of Failure finds a new vitality in not winning,accumulating, doing, or knowing. Both counterintuitive and anti-anticipatable, thiscompelling book pushes beyond many of the impasses and blockages that limit ourcritica</t>
  </si>
  <si>
    <t>Judith Halberstam is Professor of English, American Studiesand Ethnicity, and Gender Studies at the University of Southern California.Halberstam is the author of In a Queer Time and Place: Transgender Bodies,Subcultural Lives, as well as Female Masculinity andSkin Shows: Gothic Horror and the Technology of Monsters, bothalso published by Duke University Press.</t>
  </si>
  <si>
    <t>The People vs. Democracy</t>
  </si>
  <si>
    <t>Why Our Freedom Is in Danger and How to Save It</t>
  </si>
  <si>
    <t>Mounk, Yascha</t>
  </si>
  <si>
    <t xml:space="preserve"> HIS037080 HISTORY / Modern / 21st Century; PHI019000 PHILOSOPHY / Political; POL010000 POLITICAL SCIENCE / History &amp; Theory; POL028000 POLITICAL SCIENCE / Public Policy / General; POL035000 POLITICAL SCIENCE / Political Freedom</t>
  </si>
  <si>
    <t>The world is in turmoil. From India to Turkey and from Poland to the United States, authoritarian populists have seized power. As a result, Yascha Mounk shows, democracy itself may now be at risk.Two core components of liberal democracy—individual rights and the popular will—are increasingly at war with each other. As the role of money in politics soared and important issues were taken out of public contestation, a system of “rights without democracy” took hold. Populists who rail against this say they want to return power to the people. But in practice they create something just as bad: a system of “democracy without rights.”The consequence, Mounk shows in The People vs. Democracy, is that trust in politics is dwindling. Citizens are falling out of love with their political system. Democracy is wilting away. Drawing on vivid stories and original research, Mounk identifies three key drivers of voters’ discontent: stagnating living standards, fears of multiethnic democracy, and the rise of social media. To reverse the trend, politicians need to enact radical reforms that benefit the many, not the few.The People vs. Democracy is the first book to go beyond a mere description of the rise of populism. In plain language, it describes both how we got here and where we need to go. For those unwilling to give up on either individual rights or the popular will, Mounk shows, there is little time to waste: this may be our last chance to save democracy.</t>
  </si>
  <si>
    <t>CoverTitle PageCopyrightContentsIntroduction: Losing Our Illusions&amp;#0&amp;#0&amp;#0&amp;#0&amp;#0&amp;#0&amp;#0&amp;#0&amp;#0&amp;#0&amp;#0&amp;#0&amp;#0&amp;#0&amp;#0&amp;#0&amp;#0&amp;#0&amp;#0&amp;#0&amp;#0&amp;#0&amp;#0&amp;#0&amp;#0&amp;#0&amp;#0&amp;#0&amp;#0&amp;#0&amp;#0&amp;#0&amp;#0&amp;#0&amp;#0&amp;#0&amp;#0&amp;#0&amp;#0&amp;#0&amp;#0Part One. The Crisis of Liberal Democracy&amp;#0&amp;#0&amp;#0&amp;#0&amp;#0&amp;#0&amp;#0&amp;#0&amp;#0&amp;#0&amp;#0&amp;#0&amp;#0&amp;#0&amp;#0&amp;#0&amp;#0&amp;#0&amp;#0&amp;#0&amp;#0&amp;#0&amp;#0&amp;#0&amp;#0&amp;#0&amp;#0&amp;#0&amp;#0&amp;#0&amp;#0&amp;#0&amp;#0&amp;#0&amp;#0&amp;#0&amp;#0&amp;#0&amp;#0&amp;#0&amp;#0&amp;#0&amp;#0&amp;#0&amp;#0&amp;#0&amp;#0&amp;#01. Democracy without Rights&amp;#0&amp;#0&amp;#0&amp;#0&amp;#0&amp;#0&amp;#0&amp;#0&amp;#0&amp;#0&amp;#0&amp;#0&amp;#0&amp;#0&amp;#0&amp;#0&amp;#0&amp;#0&amp;#0&amp;#0&amp;#0&amp;#0&amp;#0&amp;#0&amp;#0&amp;#0&amp;#0&amp;#0&amp;#0&amp;#0&amp;#0&amp;#0&amp;#0&amp;#02. Rights without Democracy&amp;#0&amp;#0&amp;#0&amp;#0&amp;#0&amp;#0&amp;#0&amp;#0&amp;#0&amp;#0&amp;#0&amp;#0&amp;#0&amp;#0&amp;#0&amp;#0&amp;#0&amp;#0&amp;#0&amp;#0&amp;#0&amp;#0&amp;#0&amp;#0&amp;#0&amp;#0&amp;#0&amp;#0&amp;#0&amp;#0&amp;#0&amp;#0&amp;#0&amp;#03. Democracy Is Deconsolidating&amp;#0&amp;#0&amp;#0&amp;#0&amp;#0&amp;#0&amp;#0&amp;#0&amp;#0&amp;#0&amp;#0&amp;#0&amp;#0&amp;#0&amp;#0&amp;#0&amp;#0&amp;#0&amp;#0&amp;#0&amp;#0&amp;#0&amp;#0&amp;#0&amp;#0&amp;#0&amp;#0&amp;#0&amp;#0&amp;#0&amp;#0&amp;#0&amp;#0&amp;#0&amp;#0&amp;#0&amp;#0&amp;#0Part Two. Origins&amp;#0&amp;#0&amp;#0&amp;#0&amp;#0&amp;#0&amp;#0&amp;#0&amp;#0&amp;#0&amp;#0&amp;#0&amp;#0&amp;#0&amp;#0&amp;#0&amp;#0&amp;#0&amp;#0&amp;#0&amp;#0&amp;#0&amp;#0&amp;#04. Social Media&amp;#0&amp;#0&amp;#0&amp;#0&amp;#0&amp;#0&amp;#0&amp;#0&amp;#0&amp;#0&amp;#0&amp;#0&amp;#0&amp;#0&amp;#0&amp;#0&amp;#0&amp;#0&amp;#0&amp;#0&amp;#0&amp;#0&lt;div cla</t>
  </si>
  <si>
    <t>Ezra Klein:Mounk argues that liberal democracy…is decomposing into warped incarnations of its constituent elements: illiberal democracy and undemocratic liberalism…In his book’s scariest section, Mounk relates research showing, among other antidemocratic attitudes, that the percentage of Americans who say they have a favorable opinion of military rule has increased from one in 16 in 1995 to one in six in 2011.Gulcin Ozkan:This book is a recent addition to the increasing volume of work on the rise of populism and the threats to democracy and is likely to be among the most influential. Mounk convincingly traces the retreat of liberal democracy to three factors: stagnating living standards, the rise of multi-ethnicity and the force of social media…In spite of the scale of current challenges to democracy, Mounk suggests that domesticating nationalism, reforming the economy and renewing civic faith should go a long way towards saving liberal democracy.Mary Kaye Schilling:This clear and pragmatic guide is about a global problem.Ari Berman:[Mounk’s] book provides important insights into the present political moment.Sumit Ganguly:What explains this lurch toward authoritarian populism? Yascha Mounk’s carefully researched and lucidly written book provides some answers and also spells out possible strategies to stem this tide.Dambisa Moyo:[An] important new book.Ezra Klein:Perhaps the year’s scariest read… It’s an excellent book.Cynthia Kaufman:There is a lot that is important in this book…In [Mounk’s] up-close conversations with nativist right-wingers, as well as his extensive analysis of the research done in this area, he puts his fingers on the pulse of this emerging, and increasingly politically important, worldview…Mounk’s analysis of the rise of illiberal democracy is powerful. His reading is grounded in serious empirical study he has done himself, a thorough reading of the existing scholarly literature, as well as a d</t>
  </si>
  <si>
    <t>MounkYascha: Yascha Mounk is a Lecturer on Government at Harvard University and a Senior Fellow in the Political Reform Program at New America.</t>
  </si>
  <si>
    <t>White World Order, Black Power Politics</t>
  </si>
  <si>
    <t>The Birth of American International Relations</t>
  </si>
  <si>
    <t>Vitalis, Robert</t>
  </si>
  <si>
    <t>The United States in the World</t>
  </si>
  <si>
    <t xml:space="preserve"> HIS036060 HISTORY / United States / 20th Century; POL011000 POLITICAL SCIENCE / International Relations / General; SOC031000 SOCIAL SCIENCE / Discrimination &amp; Race Relations</t>
  </si>
  <si>
    <t>Racism and imperialism are the twin forces that propelled the course of the United States in the world in the early twentieth century and in turn affected the way that diplomatic history and international relations were taught and understood in the American academy. Evolutionary theory, social Darwinism, and racial anthropology had been dominant doctrines in international relations from its beginnings racist attitudes informed research priorities and were embedded in newly formed professional organizations. In White World Order, Black Power Politics, Robert Vitalis recovers the arguments, texts, and institution building of an extraordinary group of professors at Howard University, including Alain Locke, Ralph Bunche, Rayford Logan, Eric Williams, and Merze Tate, who was the first black female professor of political science in the country.Within the rigidly segregated profession, the  Howard School of International Relations  represented the most important center of opposition to racism and the focal point for theorizing feasible alternatives to dependency and domination for Africans and African Americans through the early 1960s. Vitalis pairs the contributions of white and black scholars to reconstitute forgotten historical dialogues and show the critical role played by race in the formation of international relations.</t>
  </si>
  <si>
    <t>Introduction: A Mongrel American Social SciencePart I. The Noble Science of Imperial Relations and Its Laws of Race Development1. Empire by Association2. Race ChildrenPart II. Worlds of Color3. Storm Centers of Political Theory and Practice4. Imperialism and Internationalism in the 1920sPart III. The North versus the Black Atlantic5. Making the World Safe for  Minorities 6. The Philanthropy of MastersPart IV.  The Dark World Goes Free 7. The First but Not Last Crisis of a Cold War Profession8. Hands of Ethiopia9. The Fate of the Howard SchoolConclusion: The High Plane of Dignity and DisciplineNotesBibliographyIndex</t>
  </si>
  <si>
    <t>Duncan Bell, University of Cambridge, author of The Idea of Greater Britain: Empire and the Future of World Order, 1860–1900: White World Order, Black Power Politics is a groundbreaking book that has the potential to transform our understanding of a key dimension of twentieth-century American social science. It also contains important, albeit uncomfortable, lessons for contemporary scholars of international politics. Drawing on a vast range of primary sources, Robert Vitalis demonstrates that from the origins of the field until deep into the Cold War, IR helped to serve the interests of the imperial powers and provided an intellectual rationale for the claims of global white supremacy. But this didn't go unchallenged, and he performs an equally important service by drawing attention to the 'Howard School' of IR, a group of remarkable African American scholars who provided the only sustained source of resistance to the racial and imperial pretensions of the field. Susan Pederson: Robert Vitalis wants his discipline to understand not only how central the category of race and the structures of racism were to its founding institutions and paradigms but also to see the erasure of that history not as progress but as repression, a willful forgetting that has if anything made it less equipped to comprehend (much less to address) the shocking racial inequities that still mark both the American and the global order. If international relations scholars want to understand the racial politics that made their field what it is today, there is no better place to begin than with this righteously angry book. Lisa Anderson, author of Pursuing Truth, Exercising Power: A revelation, a provocation, and an inspiration, White World Order, Black Power Politics is required reading for everyone who studies, teaches, or practices international relations in the United States. In reconstructing a lost history of the impact of race an</t>
  </si>
  <si>
    <t>VitalisRobert: Robert Vitalis is Professor of Political Science at the University of Pennsylvania. He is the author of America’s Kingdom: Mythmaking on the Saudi Oil Frontier and When Capitalists Collide: Business Conflict and the End of Empire in Egypt and coeditor of Counter-Narratives: History, Society and Politics in Saudi Arabia and Yemen.</t>
  </si>
  <si>
    <t>Overcoming the Odds</t>
  </si>
  <si>
    <t>High Risk Children from Birth to Adulthood</t>
  </si>
  <si>
    <t>Werner, Emmy E. / Smith, Ruth S.</t>
  </si>
  <si>
    <t>Psychology</t>
  </si>
  <si>
    <t>Development Psychology</t>
  </si>
  <si>
    <t xml:space="preserve"> EDU026030 EDUCATION / Special Education / Developmental &amp; Intellectual Disabilities; PSY004000 PSYCHOLOGY / Developmental / Child; SOC047000 SOCIAL SCIENCE / Children's Studies</t>
  </si>
  <si>
    <t>Overcoming the Odds looks closely at the lives of an ethnically diverse group of 505 men and women who were born in 1955 on the Hawaiian island of Kauai and who have been monitored from the prenatal period through early adulthood by psychologists...</t>
  </si>
  <si>
    <t xml:space="preserve">K. G.: Overcoming the Odds is of interest to researchers, as it documents the ways in which the study itself has grown over time. It is also of great value to educators, counselors, and administrators who take interest in the ways that the subjects of this study have overcome difficulties as children to lead healthy and productive adult lives. Sylvia Brody: This fine account of the general course of the lives of high risk subjects who made adequate social adaptations tells the factors that enabled them to win a battle that so many in their socioeconomic strata lose. </t>
  </si>
  <si>
    <t>WernerEmmy E.: A developmental psychologist, Emmy E. Werner is Research Professor (Human Development) at the University of California, Davis. Ruth S. Smith is a licensed clinical psychologist on the island of Kauai. Werner and Smith are the coauthors of several books based on the Kauai study, including Vulnerable but Invincible.SmithRuth S.: A developmental psychologist, Emmy E. Werner is Research Professor (Human Development) at the University of California, Davis. Ruth S. Smith is a licensed clinical psychologist on the island of Kauai. Werner and Smith are the coauthors of several books based on the Kauai study, including Vulnerable but Invincible.</t>
  </si>
  <si>
    <t>Misogynoir Transformed</t>
  </si>
  <si>
    <t>Black Women’s Digital Resistance</t>
  </si>
  <si>
    <t>Bailey, Moya</t>
  </si>
  <si>
    <t>Intersections</t>
  </si>
  <si>
    <t xml:space="preserve"> SOC001000 SOCIAL SCIENCE / Ethnic Studies / African American Studies; SOC028000 SOCIAL SCIENCE / Women's Studies; SOC052000 SOCIAL SCIENCE / Media Studies</t>
  </si>
  <si>
    <t>Where racism and sexism meet—an understanding of anti-Black misogynyWhen Moya Bailey first coined the term misogynoir, she defined it as the ways anti-Black and misogynistic representation shape broader ideas about Black women, particularly in visual culture and digital spaces.  She had no idea that the term would go viral, touching a cultural nerve and quickly entering into the lexicon. Misogynoir now has its own Wikipedia page and hashtag, and has been featured on Comedy Central’s The Daily Show and CNN’s Cuomo Prime Time. In Misogynoir Transformed, Bailey delves into her groundbreaking concept, highlighting Black women’s digital resistance to anti-Black misogyny on YouTube, Facebook, Tumblr, and other platforms. At a time when Black women are depicted as more ugly, deficient, hypersexual, and unhealthy than their non-Black counterparts, Bailey explores how Black women have bravely used social-media platforms to confront misogynoir in a number of courageous—and, most importantly, effective—ways. Focusing on queer and trans Black women, she shows us the importance of carving out digital spaces, where communities are built around queer Black webshows and hashtags like #GirlsLikeUs. Bailey shows how Black women actively reimagine the world by engaging in powerful forms of digital resistance at a time when anti-Black misogyny is thriving on social media. A groundbreaking work, Misogynoir Transformed highlights Black women’s remarkable efforts to disrupt mainstream narratives, subvert negative stereotypes, and reclaim their lives.</t>
  </si>
  <si>
    <t>Beverly Guy-Sheftall, editor of Words of Fire: An Anthology of African-American Feminist Thought:Misogynoir Transformed is meticulously researched and an extraordinary example of Black feminist studies as an interdisciplinary project. It is brilliant in its exploration of the ways in which Black women, especially queer, nonbinary, agender, gender variant and trans women resist misogynoir in various media in their roles as 'digital alchemists.' The book underscores the urgency of reimagining how we define women's social movements given the use of social media platforms among Black women and girls in their mitigation of misogynoir.</t>
  </si>
  <si>
    <t>BaileyMoya: Moya Bailey is Assistant Professor in the Department of Cultures, Societies, and Global Studies and the program in Women's, Gender, and Sexuality Studies at Northeastern University. She is the digital alchemist for the Octavia E. Butler Legacy Network and an MLK Visiting Scholar at MIT.Moya Bailey is Assistant Professor in the Department of Cultures, Societies, and Global Studies and the program in Women's, Gender, and Sexuality Studies at Northeastern University. She is the digital alchemist for the Octavia E. Butler Legacy Network and an MLK Visiting Scholar at MIT.</t>
  </si>
  <si>
    <t>Global Political Economy</t>
  </si>
  <si>
    <t>Understanding the International Economic Order</t>
  </si>
  <si>
    <t>Gilpin, Robert G.</t>
  </si>
  <si>
    <t>This book is the eagerly awaited successor to Robert Gilpin's 1987 The Political Economy of International Relations, the classic statement of the field of international political economy that continues to command the attention of students, researchers, and policymakers. The world economy and political system have changed dramatically since the 1987 book was published. The end of the Cold War has unleashed new economic and political forces, and new regionalisms have emerged. Computing power is increasingly an impetus to the world economy, and technological developments have changed and are changing almost every aspect of contemporary economic affairs. Gilpin's Global Political Economy considers each of these developments. Reflecting a lifetime of scholarship, it offers a masterful survey of the approaches that have been used to understand international economic relations and the problems faced in the new economy.  Gilpin focuses on the powerful economic, political, and technological forces that have transformed the world. He gives particular attention to economic globalization, its real and alleged implications for economic affairs, and the degree to which its nature, extent, and significance have been exaggerated and misunderstood. Moreover, he demonstrates that national policies and domestic economies remain the most critical determinants of economic affairs. The book also stresses the importance of economic regionalism, multinational corporations, and financial upheavals.  Gilpin integrates economic and political analysis in his discussion of  global political economy.  He employs the conventional theory of international trade, insights from the theory of industrial organization, and endogenous growth theory. In addition, ideas from political science, history, and other disciplines are employed to enrich understanding of the new international economic order. This wide-ranging book is destined to become a landmark in the field</t>
  </si>
  <si>
    <t xml:space="preserve"> An extremely well written, lucid, and persuasive analysis of international economic developments and their political implications and results, solidly grounded in history. ---Arthur I Cyr, Orbis Robert Gilpin has written an important book. . . . Although he eschews polemics and writes in a low-key, analytical style, his forceful points serve as a needed antidote to Thomas Friedman's The Lexus and the Olive Tree and other facile works about the subject. ---Christopher Layne, The Atlantic Monthly Global Political Economy undertakes a comprehensive survey of major aspects of the world political economy from the perspective of a leading 'realist' political scientist. Robert Gilpin emphasizes the continuing importance of the state and the great impact of variations in state structure and policy around the world. His book is an impressive attempt to synthesize economic and political analysis to understand the forces affecting globalization, state policy, and the results of their interaction for economic development and international trade, investment, and finance. —Robert O. Keohane, Duke University [A] scholarly, theoretical framework for examining how markets and the policies of nation-states determine the way the world economy functions.  In this magisterial study Gilpin. . . shows he is second to none in his capacity to integrate political with economic analysis, and illuminate our understanding of the world political economy with historical and theoretical insights, devoid of the jargon that characterizes much contemporary IPE literature. . . . Gilpin's is an authoritative, but modest voice of common sense. ---Martin Rhodes, International Journal of Financial Economics Global Political Economy promises to be another classic and a much-consulted addition to academic library bookshelves.  Global Political Economy is an excellent book. It represents a major and successful updating o</t>
  </si>
  <si>
    <t>Robert Gilpin is the Eisenhower Professor of Public and International Affairs Emeritus at Princeton University. He is the author of many books, including The Political Economy of International Relations and The Challenge of Global Capitalism: The World Economy in the Twenty-First Century (both Princeton).</t>
  </si>
  <si>
    <t>Toward a General Theory of Action</t>
  </si>
  <si>
    <t>Parsons, Talcott / Shils, Edward A.</t>
  </si>
  <si>
    <t xml:space="preserve"> SOC000000 SOCIAL SCIENCE / General</t>
  </si>
  <si>
    <t>KluckhohnClyde: Clyde Kluckhohn, Ph.D., the late Professor of Anthropology at Harvard University, was in almost continuous contact with the Navaho Indians beginning in 1923. In 1942 he became an expert consultant to the United States Office of Indian Affairs. He was the Curator of Southwestern American Ethnology at the Peabody Museum until his death in 1960. He is the author of several books, among them Beyond the Rainbow and Navaho Witchcraft.</t>
  </si>
  <si>
    <t>Dispossession and the Environment</t>
  </si>
  <si>
    <t>Rhetoric and Inequality in Papua New Guinea</t>
  </si>
  <si>
    <t>West, Paige</t>
  </si>
  <si>
    <t>Leonard Hastings Schoff Lectures</t>
  </si>
  <si>
    <t xml:space="preserve"> NAT011000 NATURE / Environmental Conservation &amp; Protection; SOC002010 SOCIAL SCIENCE / Anthropology / Cultural &amp; Social; SOC015000 SOCIAL SCIENCE / Human Geography; SOC042000 SOCIAL SCIENCE / Developing &amp; Emerging Countries</t>
  </si>
  <si>
    <t>When journalists, developers, surf tourists, and conservation NGOs cast Papua New Guineans as living in a prior nature and prior culture, they devalue their knowledge and practice, facilitating their dispossession. Paige West's searing study reveals how a range of actors produce and reinforce inequalities in today's globalized world. She shows how racist rhetorics of representation underlie all uneven patterns of development and seeks a more robust understanding of the ideological work that capital requires for constant regeneration.</t>
  </si>
  <si>
    <t>AcknowledgmentsMap of the Island of New GuineaIntroduction1. Such a Site for Play, This Edge: Tourism and Modernist Fantasy2. We Are Here to Build Your Capacity: Development as a Vehicle for Accumulation and Dispossession3. Discovering the Already Known: Tree Kangaroos, Explorer Imaginings, and Indigenous Articulations4. Indigenous Theories of Accumulation, Dispossession, Possession, and SovereigntyAfterword. Birdsongs: In Memory of Neil Smith (1954&amp;ndash2012)NotesBibliographyIndex</t>
  </si>
  <si>
    <t>Molly Doane, author of Stealing Shining Rivers: Agrarian Conflict, Market Logic, and Conservation in a Mexican Forest:Drawing from the author's two decades of research experience in Papua New Guinea, this engaging, lively, and lucid manuscript discusses how structural inequalities are produced, lived, and reinforced in today's globalized world.Joshua A. Bell, curator of globalization, National Museum of Natural History, Smithsonian Institution:In this wide-ranging, passionately argued and beautifully written book, West examines the discursive, semiotic and visual strategies that work to dispossess Papua New Guineans of their land, livelihoods and sovereignty. Through lively case studies, she demonstrates not only the depth of ethnographic insight that only results from long-term engagement with communities, but also makes important connections between diverse sets of theory. This book is an important reminder of what anthropology can, and should, be.Jerry Jacka, author of Alchemy in the Rain Forest: Politics, Ecology, and Resilience in a New Guinea Mining Area:In this intellectually groundbreaking study of uneven development, Paige West demonstrates how non-material representations of people and place in Papua New Guinea have profound material consequences. Her masterful analysis examines accumulation by dispossession through representational strategies that allow surfers, development experts, and other expatriates to dispossess Papua New Guineans of both their culture and their environment. A unique and powerful contribution to political ecology and environmental studies.Katerina Teaiwa, author of Consuming Ocean Island: Stories of People and Phosphate from Banaba:How do we ensure that anthropology does not set the stage for dispossession? This brilliant, powerful collection of essays by Paige West demonstrates the profoundly material effects of disabling colonial and anthropological representations of Melanesia. Papua</t>
  </si>
  <si>
    <t>Paige West is professor of anthropology at Barnard College and Columbia University.</t>
  </si>
  <si>
    <t>Cultural Imperialism</t>
  </si>
  <si>
    <t>Essays on the Political Economy of Cultural Domination</t>
  </si>
  <si>
    <t>Hamm, Bernd / Smandych, Russell</t>
  </si>
  <si>
    <t>University of Toronto Press</t>
  </si>
  <si>
    <t>Theory</t>
  </si>
  <si>
    <t xml:space="preserve"> POL010000 POLITICAL SCIENCE / History &amp; Theory; POL023000 POLITICAL SCIENCE / Political Economy; POL032000 POLITICAL SCIENCE / Essays</t>
  </si>
  <si>
    <t>What is cultural imperialism? What are the arguments made by critics and apologists of recent well-documented efforts at American global cultural domination? How is cultural imperialism related to neo-liberalism and globalization? Is cultural imperialism a one-way process, or is it inherently recursive, involving many possible reverse cultural flows? How is American, and more broadly Anglo-Western, cultural imperialism revealed in specific cultural institutions, processes, and recent geopolitical global developments, including: the Hollywood motion picture industry and the culturally-homogenizing influence of powerful Western cultural and media industries the battle over the  hearts and minds  of the masses during the US-led  War on Terrorism  the neo-liberal attack on the humanities GATS agreements on trade liberalization and the commodification of education the forced imposition of World Bank-initiated   good governance   regimes in developing countries and the current human catastrophe we are experiencing from our seemingly inevitable move toward global ecological destruction? These are some of the many questions answered by the authors in this book. Critical thinking on cultural imperialism now cuts across many academic disciplines and subfields of interdisciplinary study. This is clearly reflected in the contents of the current book, which offers a diverse range of essays on the state of current research, knowledge, andglobal political action and debate on cultural imperialism. These 19 chapters, written by authors coming from many fields of interest and geographical backgrounds, provide compelling evidence of the close connection between cultural imperialism and the global power structure and the political and economic objectives behind current American attempts at global domination. However, as several of the chapters also show, cultural imperialism is certainly, historically, not an American invention, and it will probably long outlive</t>
  </si>
  <si>
    <t>Foreword PrefaceAcknowledgementsNotes on Contributors Part 1: Defining Cultural ImperialismIntroduction Chapter 1. Cultural Imperialism and Its Critics: Rethinking Cultural Domination and Resistance, Russell Smandych Chapter 2. Cultural Imperialism: The Political Economy of Cultural Domination, Bernd Hamm Part 2: Cultural Imperialism: History and FutureIntroductionChapter 3. Cultural Imperialism: A Short History, Future, and a Postscript from the Present, Susantha Goonatilake Chapter 4. Imperialism as a Theory of the Future, Ashis NandyChapter 5. Cynical Science: Science and Truth as Cultural Imperialism, Bernd Hamm Part 3: Media Imperialism and Cultural Politics IntroductionChapter 6. Legitimating Domination: Notes on the Changing Face of Cultural Imperialism, Katharine SarikakisChapter 7. Content Industries and Cultural Diversity: The Case of Motion Pictures, Christoph GermannChapter 8. Cultural Imperialism, Stateâ€™s Power, and Civic Activism in and Beyond Cyberspace: Asiaâ€™s Newly Industrializing Economies (NIEs)in Comparative Perspective, On-kwok Lai</t>
  </si>
  <si>
    <t>Rodney Kueneman, University of Manitoba:[...] the material in this text comes from around the globe, and these local stories aptly demonstrate that it is the logic of capitalism, especially in its neo-liberal form, which is shaping market, state, and culture to support it. The chapters in this text repeatedly point out that the assault on non-capitalist cultures has been relentless, insidious, ingenious, and imperial. It is also shown to be extremely dangerous because it encourages a way of life that not only creates inequality, human suffering, and desperation but is also unsustainable. [...] This work provides each of us with an opportunity to reevaluate the emphasis that we place on the political, economic dimensions of human society and to reaffirm the central place of culture in our understanding of human affairs. It makes an excellent multidisciplinary contribution to the political economy literature.</t>
  </si>
  <si>
    <t>HammBernd: Bernd Hamm is Professor of Sociology, Jean Monnet Professor of European Studies, and UNESCO Chair in Europe in a Global Perspective at the University of Trier, Germany.SmandychRussell: Russell Smandych is Professor of Sociology and Criminology at the University of Manitoba, Winnipeg, Canada.</t>
  </si>
  <si>
    <t>Thinking Globally</t>
  </si>
  <si>
    <t>A Global Studies Reader</t>
  </si>
  <si>
    <t>Juergensmeyer, Mark</t>
  </si>
  <si>
    <t xml:space="preserve"> POL000000 POLITICAL SCIENCE / General; POL023000 POLITICAL SCIENCE / Political Economy; SOC002010 SOCIAL SCIENCE / Anthropology / Cultural &amp; Social</t>
  </si>
  <si>
    <t>In this accessible text, Mark Juergensmeyer, a pioneer in global studies, provides a comprehensive overview of the emerging field of global studies from regional, topical, and theoretical perspectives. Each of the twenty compact chapters in Thinking Globally features Juergensmeyer’s own lucid introduction to the key topics and offers brief excerpts from major writers in those areas. The chapters explore the history of globalization in each region of the world, from Africa and the Middle East to Asia, Europe, and the Americas, and cover key issues in today's global era, such as:• Challenges of the global economy• Fading of the nation-state• Emerging nationalisms and transnational ideologies• Hidden economies of sex trafficking and the illegal drug trade• New communications media• Environmental crises• Human rights abusesThinking Globally is the perfect introduction to global studies for students, and an exceptional resource for anyone interested in learning more about this new area of study.</t>
  </si>
  <si>
    <t>PREFACE:A Friendly Introduction to Global StudiesA. INTRODUCTION1. THINKING  GLOBALLYWhat is globalization and how do we make sense of it? Manfred Steger,  Globalization: A Contested Concept,  from Globalization: A Very Short Introduction Thomas Friedman,  The World is Ten Years Old,  from The Lexus and the Olive TreePaul James,  Approaches to Globalization,  Encyclopedia of Global Studies Steven Weber,  How Globalization Went Bad,  from Foreign Policy2. GLOBALIZATION OVER TIMEGlobalization has a history—the current global era is prefaced by periods of economic interaction, social expansion, and intense cultural encounters. William McNeill,  Globalization: Long-Term Process or New Era in Human Affairs?  in New Global StudiesJane Burbank and Frederick Cooper,  Imperial Trajectories,  in Empires in World HistoryImmanuel Wallerstein,  On the Study of Social Change,  in The Modern World System  Dominic Sachsenmeier,  Movements and Patterns: Environments of Global History  in Global Perspectives on Global History B. THE MARCH OF GLOBALIZATION—BY REGIONS3. AFRICA: THE RISE OF ETHNIC POLITICS IN A GLOBAL WORLDThe impact of the slave trade and colonialization on Africa, influence of African culture on the Americas, and African aspects of the global rise of ethnic politics.Nayan Chanda,  The African Beginning,  in Bound Together Dilip Hiro,  Slavery,  in Encyclopedia of Global StudiesJeffrey Haynes,  Africa Diaspora Religions,  from Encyclopedia of Global StudiesJacob Olupona, from  Thinking Globally About African Religion,  in The Oxford Handbook of Global ReligionOkwudiba Nnoli,  The Cycle of ‘State-Ethnicity-State’ in African Politics,  from MOST Ethno-Net Africa4. THE MIDDLE EAST: RELIGIOUS POLITICS AND ANTI-GLOBALIZA</t>
  </si>
  <si>
    <t>JuergensmeyerMark: Mark Juergensmeyer is Professor of Sociology and Global Studies and Director of the Orfalea Center for Global and International Studies at the University of California, Santa Barbara. A scholar and writer best known for his studies of religious violence and global religion, he has also written on conflict resolution and on South Asian religion and society. He has authored or edited over twenty books, including Global Rebellion: Religious Challenges to the Secular State and the UC Press best-seller Terror in the Mind of God: The Global Rise of Religious Violence.</t>
  </si>
  <si>
    <t>Global Africa</t>
  </si>
  <si>
    <t>Into the Twenty-First Century</t>
  </si>
  <si>
    <t>Byfield, Judith / Hodgson, Dorothy</t>
  </si>
  <si>
    <t>The Global Square</t>
  </si>
  <si>
    <t xml:space="preserve"> HIS001000 HISTORY / Africa / General; SOC002010 SOCIAL SCIENCE / Anthropology / Cultural &amp; Social; SOC056000 SOCIAL SCIENCE / Black Studies (Global)</t>
  </si>
  <si>
    <t>Global Africa is a striking, original volume that disrupts the dominant narratives that continue to frame our discussion of Africa, complicating conventional views of the region as a place of violence, despair, and victimhood. The volume documents the significant global connections, circulations, and contributions that African people, ideas, and goods have made throughout the world&amp;mdashfrom the United States and South Asia to Latin America, Europe, and elsewhere. Through succinct and engaging pieces by scholars, policy makers, activists, and journalists, the volume provides a wholly original view of a continent at the center of global historical processes rather than on the periphery. Global Africa&amp;#160offers fresh, complex, and insightful visions of a continent in flux.</t>
  </si>
  <si>
    <t>List of Illustrations Acknowledgments 0.1 &amp;bull Why Global Africa? Dorothy L. Hodgson and Judith A. Byfield PART I. ENTANGLED HISTORIES 1.1 &amp;bull PROFILE: Ibn Khaldun: The Father of the Social Sciences Oludamini Ogunnaike 1.2 &amp;bull Trade and Travel in Africa´s Global Golden Age (AD 700&amp;ndash1500) Fran&amp;ccedilois-Xavier Fauvelle 1.3 &amp;bull Three Women of the Sahara: Fatma, Odette, and Sophie E. Ann McDougall 1.4 &amp;bull Afro-Iberians in the Early Spanish Empire, ca. 1550&amp;ndash1600 Leo J. Garofalo 1.5 &amp;bull &amp;ldquoFrom the Land of Angola&amp;rdquo: Slavery, Marriage, and African Diasporic Identities in Mexico City before 1650 Frank Trey Proctor III 1.6 &amp;bull &amp;ldquoEthiopia Shall Stretch&amp;rdquo from America to Africa: The Pan-African Crusade of Charles Morris Benedict Carton and Robert Trent Vinson 1.7 &amp;bull Africans in India, Past and Present Renu Modi PART II. POWER AND ITS CHALLENGES 2.1 &amp;bull PROFILE: Leymah Gbowee: Speaking Truth to Power Pamela Scully 2.2 &amp;bull Pan-Africanism: An Ideology and a Movement Hakim Adi 2.3 &amp;bull Mwalimu Nyerere as Global Conscience Chambi Chachage 2.4 &amp;bull Power, Conflict, and Justice in Africa: An Uncertain March Stephen Mogaka and Stephen Ndegwa 2.5 &amp;bull Where Truth, Lies, and Privilege Meet Poverty . . . What Is Hope? Reflecting on the Gains and Pains of South Africa´s TRC Sarah Malotane Henkeman and Undine Whande 2.6 &amp;bull Commerce, Crime, and Corruption: Illicit Financial Flows from Africa Masimba Tafirenyika 2.7 &amp;bull Working History: China, Africa, and Globalization Jamie Monson, Tang Xiaoyang, and Liu Shaonan 2.8 &amp;bull The Radicalization of Environmental Justice in South Africa</t>
  </si>
  <si>
    <t>HodgsonDorothy: Dorothy L. Hodgson is Professor of Anthropology and Senior Associate Dean for Academic Affairs in the Graduate School - New Brunswick at Rutgers University. Judith A. Byfield is Associate Professor of History and Director of Undergraduate Studies at Cornell University.&amp;#160</t>
  </si>
  <si>
    <t>Feminist Manifestos</t>
  </si>
  <si>
    <t>A Global Documentary Reader</t>
  </si>
  <si>
    <t>Weiss, Penny A.</t>
  </si>
  <si>
    <t xml:space="preserve"> POL010000 POLITICAL SCIENCE / History &amp; Theory; POL032000 POLITICAL SCIENCE / Essays</t>
  </si>
  <si>
    <t>A wide-reaching collection of groundbreaking feminist documents from around the worldFeminist Manifestos is an unprecedented collection of 150 documents from feminist organizations and gatherings in over 50 countries over the course of three centuries. In the first book of its kind, the manifestos are shown to contain feminist theory and recommend actions for change, and also to expand our very conceptions of feminist thought and activism. Covering issues from political participation, education, religion and work to reproduction, violence, racism, and environmentalism, the manifestos together challenge simplistic definitions of gender and feminist movements in exciting ways. In a wide-ranging introduction, Penny Weiss explores the value of these documents, especially how they speak with and to each other.  In addition, an introduction to each individual document contextualizes and enhances our understanding of it.Weiss is particularly invested in how communities work together toward social change, which is demonstrated through her choice to include only collectively authored texts. By assembling these documents into an accessible volume, Weiss reveals new possibilities for social justice and ways to advocate for equality.A unique and inspirational collection, Feminist Manifestos expands and evolves our understanding of feminism through the self-described agendas of women from every ethnic group, religion, and region in the world.</t>
  </si>
  <si>
    <t>Estelle B. Freedman,Author of No Turning Back and The Essential Feminist Reader:This extensive, rich, and diverse anthology of collective feminist declarations is a vital source for understanding the long, global history of feminism.Myra Marx Ferree,Author of Varieties of Feminism: German Gender Politics In Global Perspective:This inspiring collection is breathtaking in its originality and daring in its premise. Reading the words collectively authored when feminists come together in struggle conveys the passion that inspires activism.  Feminists thinking together in these manifestos provide hopeful and energizing answers to the question of what feminism is, challenging the categories and waves into which such variety is often awkwardly packaged.Amrita Basu,Author of Violent Conjunctures in Democratic India:Feminist Manifestos provides an impressive and unprecedented archive of feminist activism. This rich compendium includes feminist petitions, manifestos, resolutions, charters and declarations from fifty countries, starting in 1642 and ending in 2017. Each selection is accompanied by informative introductions. Ive been waiting for a book like this and cant wait to assign it in my courses</t>
  </si>
  <si>
    <t>WeissPenny A.: Penny A. Weiss is Professor and Chair of the Women’s and Gender Studies Department at Saint Louis University. She is the author of numerous books, including Gendered Community: Rousseau, Sex, and Politics, Canon Fodder: Historical Women Political Thinkers, and Conversations with Feminism: Political Theory and Practice.</t>
  </si>
  <si>
    <t>Affluence and Influence</t>
  </si>
  <si>
    <t>Economic Inequality and Political Power in America</t>
  </si>
  <si>
    <t>Gilens, Martin</t>
  </si>
  <si>
    <t xml:space="preserve"> POL016000 POLITICAL SCIENCE / Political Process / General; POL028000 POLITICAL SCIENCE / Public Policy / General; POL040000 POLITICAL SCIENCE / American Government / General; SOC050000 SOCIAL SCIENCE / Social Classes &amp; Economic Disparity</t>
  </si>
  <si>
    <t>Can a country be a democracy if its government only responds to the preferences of the rich? In an ideal democracy, all citizens should have equal influence on government policy--but as this book demonstrates, America's policymakers respond almost exclusively to the preferences of the economically advantaged. Affluence and Influence definitively explores how political inequality in the United States has evolved over the last several decades and how this growing disparity has been shaped by interest groups, parties, and elections.  With sharp analysis and an impressive range of data, Martin Gilens looks at thousands of proposed policy changes, and the degree of support for each among poor, middle-class, and affluent Americans. His findings are staggering: when preferences of low- or middle-income Americans diverge from those of the affluent, there is virtually no relationship between policy outcomes and the desires of less advantaged groups. In contrast, affluent Americans' preferences exhibit a substantial relationship with policy outcomes whether their preferences are shared by lower-income groups or not. Gilens shows that representational inequality is spread widely across different policy domains and time periods. Yet Gilens also shows that under specific circumstances the preferences of the middle class and, to a lesser extent, the poor, do seem to matter. In particular, impending elections--especially presidential elections--and an even partisan division in Congress mitigate representational inequality and boost responsiveness to the preferences of the broader public.  At a time when economic and political inequality in the United States only continues to rise, Affluence and Influence raises important questions about whether American democracy is truly responding to the needs of all its citizens.</t>
  </si>
  <si>
    <t xml:space="preserve"> This is an important book, destined to be a classic. It is the definitive statement to date on a big topic: how general public opinion, the opinions of affluent citizens, and the views of organized interest groups affect the making of U.S. public policy. Containing scrupulous analysis and well-supported claims, Affluence and Influence will have great scholarly impact and reach broad audiences concerned with American politics, public policy, and democratic theory. —Benjamin I. Page, Northwestern University This book addresses fundamental questions about equality and democratic responsiveness in the United States, and concludes that government policies are more responsive to affluent citizens than to others less well off. Part of the novelty and richness of the book comes from its description of specific policy issues and cases, which provides a detailed and important picture of real-world American politics. —Robert Y. Shapiro, Columbia University Affluence and Influence is social science at its best, melding sophisticated scholarship with moral purpose. The book shows how better-off Americans sway elections and get the laws they want. If other citizens feel unrepresented, Gilens's analysis could be a first step toward redress. —Andrew Hacker, Queens College Democracy is based on the ideal that every citizen has an equal potential to shape what government does. With care and without cant, Gilens shows that we are very far from this ideal in contemporary American politics. The economically privileged don't always get what they want. But, according to Gilen's pioneering analysis, they are much more influential than those below them on the economic ladder. Affluence and Influence is a landmark in the study of representation. —Jacob Hacker, coauthor of Winner-Take-All Politics This is an important book, representing an excellent piece of scholarship that will shape the debate about public opinion and Ame</t>
  </si>
  <si>
    <t>Martin Gilens is professor of politics at Princeton University. He is the author of Why Americans Hate Welfare: Race, Media, and the Politics of Antipoverty Policy.</t>
  </si>
  <si>
    <t>Queer Times, Black Futures</t>
  </si>
  <si>
    <t>Keeling, Kara</t>
  </si>
  <si>
    <t>Sexual Cultures</t>
  </si>
  <si>
    <t>30</t>
  </si>
  <si>
    <t xml:space="preserve"> SOC012000 SOCIAL SCIENCE / LGBT Studies / Gay Studies; SOC052000 SOCIAL SCIENCE / Media Studies</t>
  </si>
  <si>
    <t>A profound intellectual engagement with Afrofuturism and the philosophical questions of space and time Queer Times, Black Futures considers the promises and pitfalls of imagination, technology, futurity, and liberation as they have persisted in and through racial capitalism. Kara Keeling explores how the speculative fictions of cinema, music, and literature that center black existence provide scenarios wherein we might imagine alternative worlds, queer and otherwise. In doing so, Keeling offers a sustained meditation on contemporary investments in futurity, speculation, and technology, paying particular attention to their significance to queer and black freedom.Keeling reads selected works, such as Sun Ra’s 1972 film Space is the Place and the 2005 film The Aggressives, to juxtapose the Afrofuturist tradition of speculative imagination with the similar “speculations” of corporate and financial institutions. In connecting a queer, cinematic reordering of time with the new possibilities technology offers, Keeling thinks with and through a vibrant conception of the imagination as a gateway to queer times and black futures, and the previously unimagined spaces that they can conjure.</t>
  </si>
  <si>
    <t>Not satisfied to leave readers in the abyss of endless critique, Keeling is concerned with alternative futures and the ethical imagination of 'the time after the future.' Queer Times, Black Futures is masterful--deeply engaging, wide ranging, carefully researched, and creative in its use of allegory to demonstrate the potential and effect of opacity for black futures and possibilities.Just when the world seems to be collapsing, Queer Times, Black Futures guides us towards an anti-fragile future that exists here and now. The key?  Embracing and holding in tension: Afro-futurist freedom dreams, the queer temporalities that animate Black Swans, and the radical refusal and opacity of Herman Melville's Bartleby and Eduoard Glissant's philosophy.  If we haven't realized the possibilities that lie waiting in the present, its because the frame of black experience has not yet registered.  Moving seamlessly from James Snead to Sun Ra, from Gilbert Simondon to Beth Coleman, Audre Lorde to Gilles Deleuze, Keeling helps us imagine the (im)possible. Stop reading this blurb and start reading this book.  Now.</t>
  </si>
  <si>
    <t>KeelingKara: Kara Keeling is Associate Professor of Cinema and Media Studies at the University of Chicago. Keeling is the author of The Witch’s Flight: The Cinematic, the Black Femme, and the Image of Common Sense (2007) and the co-editor (with Josh Kun) of a selection of writings about sound and American Studies entitled Sound Clash: Listening to American Studies, and (with Colin MacCabe and Cornel West) of European Pedigrees/African Contagions: Racist Traces and Other Writing, a selection of writings by the late James A. Snead.</t>
  </si>
  <si>
    <t>Conservatism</t>
  </si>
  <si>
    <t>The Fight for a Tradition</t>
  </si>
  <si>
    <t>Fawcett, Edmund</t>
  </si>
  <si>
    <t xml:space="preserve"> PHI019000 PHILOSOPHY / Political; POL010000 POLITICAL SCIENCE / History &amp; Theory; POL042020 POLITICAL SCIENCE / Political Ideologies / Conservatism &amp; Liberalism</t>
  </si>
  <si>
    <t>A fresh and sharp-eyed history of political conservatism from its nineteenth-century origins to today’s hard RightFor two hundred years, conservatism has defied its reputation as a backward-looking creed by confronting and adapting to liberal modernity. By doing so, the Right has won long periods of power and effectively become the dominant tradition in politics. Yet, despite their success, conservatives have continued to fight with each other about how far to compromise with liberalism and democracy—or which values to defend and how. In Conservatism, Edmund Fawcett provides a gripping account of this conflicted history, clarifies key ideas, and illuminates quarrels within the Right today.Focusing on the United States, Britain, France, and Germany, Fawcett’s vivid narrative covers thinkers and politicians. They include the forerunners James Madison, Edmund Burke, and Joseph de Maistre early friends and foes of capitalism defenders of religion and builders of modern parties, such as William McKinley and Lord Salisbury. The book chronicles the cultural critics and radical disruptors of the 1920s and 1930s, recounts how advocates of laissez-faire economics broke the post 1945 consensus, and describes how Donald Trump, Boris Johnson, and their European counterparts are pushing conservatism toward a nation-first, hard Right.An absorbing, original history of the Right, Conservatism portrays a tradition as much at war with itself as with its opponents.</t>
  </si>
  <si>
    <t>“An impressive and stylish synthesis.”—Duncan Kelly, University of Cambridge</t>
  </si>
  <si>
    <t>Edmund Fawcett worked at The Economist for more than three decades, serving as its chief correspondent in Washington, Paris, Berlin, and Brussels, as well as its European and literary editor. His writing has appeared in the New York Times, the Los Angeles Times, the Guardian, the New Statesman, and the Times Literary Supplement. He is the author of Liberalism: The Life of an Idea (Princeton).</t>
  </si>
  <si>
    <t>Fugitive Pedagogy</t>
  </si>
  <si>
    <t>Carter G. Woodson and the Art of Black Teaching</t>
  </si>
  <si>
    <t>Givens, Jarvis R.</t>
  </si>
  <si>
    <t>Curriculum and Pedagogy</t>
  </si>
  <si>
    <t xml:space="preserve"> EDU016000 EDUCATION / History; EDU029000 EDUCATION / Teaching Methods &amp; Materials / General; HIS056000 HISTORY / African American ; SOC001000 SOCIAL SCIENCE / Ethnic Studies / African American Studies; SOC031000 SOCIAL SCIENCE / Discrimination &amp; Race Relations; SOC070000 SOCIAL SCIENCE / Race &amp; Ethnic Relations</t>
  </si>
  <si>
    <t>The story of Black education is about more than desegregation and inclusion in mainstream schooling. Jarvis Givens returns to the classrooms of Jim Crow to highlight the forgotten work of Carter G. Woodson and his followers, who undertook the radical act of educating Black children. Their subversive methods continue to provide a model today.</t>
  </si>
  <si>
    <t>CoverTitle PageCopyrightContentsPreface: A New Grammar for Black Education&amp;#0&amp;#0&amp;#0&amp;#0&amp;#0&amp;#0&amp;#0&amp;#0&amp;#0&amp;#0&amp;#0&amp;#0&amp;#0&amp;#0&amp;#0&amp;#0&amp;#0&amp;#0&amp;#0&amp;#0&amp;#0&amp;#0&amp;#0&amp;#0&amp;#0&amp;#0&amp;#0&amp;#0&amp;#0&amp;#0&amp;#0&amp;#0&amp;#0&amp;#0&amp;#0&amp;#0&amp;#0&amp;#0&amp;#0&amp;#0&amp;#0&amp;#0&amp;#0&amp;#0&amp;#0&amp;#0&amp;#0&amp;#0&amp;#0Introduction: Blackness and the Art of Teaching&amp;#0&amp;#0&amp;#0&amp;#0&amp;#0&amp;#0&amp;#0&amp;#0&amp;#0&amp;#0&amp;#0&amp;#0&amp;#0&amp;#0&amp;#0&amp;#0&amp;#0&amp;#0&amp;#0&amp;#0&amp;#0&amp;#0&amp;#0&amp;#0&amp;#0&amp;#0&amp;#0&amp;#0&amp;#0&amp;#0&amp;#0&amp;#0&amp;#0&amp;#0&amp;#0&amp;#0&amp;#0&amp;#0&amp;#0&amp;#0&amp;#0&amp;#0&amp;#0&amp;#0&amp;#0&amp;#0&amp;#0&amp;#0&amp;#0&amp;#0&amp;#0&amp;#01. Between Coffle and Classroom: Carter G. Woodson as a Student and Teacher, 1875–19122. “The Association . . . Is Standing Like the Watchman on the Wall”: Fugitive Pedagogy and Black Institutional Life3. A Language We Can See a Future In: Black Educational Criticism as Theory in Its Own Right4. The Fugitive Slave as a Folk Hero in Black Curricular Imaginations: Constructing New Scripts of Knowledge5. Fugitive Pedagogy as a Professional Standard: Woodson’s “Abroad Mentorship” of Black Teachers6. “Doomed to Be Both a Witness and a Participant”: The Shared Vulnerability of Black Students and Black</t>
  </si>
  <si>
    <t>Through meticulous research, Givens has reconstructed the radical historical methods, teaching ethic, and writings of Carter G. Woodson his book is a long-overdue labor of love and analysis…I have nothing but admiration for this outstanding contribution to the history and theory of Black education…A tremendous offering and one that would make Woodson, the ever-rigorous teacher, proud.-- Randal Maurice Jelks Los Angeles Review of BooksTakes the case of historian and ‘father of black history’ Carter G. Woodson as a prism to uncover a dissenting tradition of American learning, in the history, theory, and practice of black educators…As departments and disciplines today scramble to decolonize their curriculum, Givens illuminates a longstanding counter-canon in predominantly black schools and colleges.-- Victoria Baena Boston ReviewFugitive Pedagogy advances the history of black education into new territory. Givens unveils a far more complex portrait of Carter G. Woodson than we have seen, one of a scholar influenced by, and interconnected with, other educators. He rightly situates Woodson as part of a larger network of advocacy and pedagogy, in which the vision and practice for revisioning African American education are collaborative.-- Vanessa Siddle Walker, author of The Lost Education of Horace TateEloquently written, brilliantly argued, and rigorously researched, Fugitive Pedagogy creatively explores the fascinating educational experiences, work, and philosophy of Carter G. Woodson, ‘The Father of Black History,’ as well as the worldviews and contributions of a group of under-acknowledged African American teachers during the era of Jim Crow segregation. Givens’ portrayal of the ‘art of teaching in the Black experience’ is refreshing and trailblazing. This wide-reaching book is a major contribution to the scholarship on the history of the early Black history movement.-- Pero G. Dag</t>
  </si>
  <si>
    <t>Culture Shift in Advanced Industrial Society</t>
  </si>
  <si>
    <t>Inglehart, Ronald</t>
  </si>
  <si>
    <t>Economic, technological, and sociopolitical changes have been transforming the cultures of advanced industrial societies in profoundly important ways during the past few decades. This ambitious work examines changes in religious beliefs, in motives for work, in the issues that give rise to political conflict, in the importance people attach to having children and families, and in attitudes toward divorce, abortion, and homosexuality. Ronald Inglehart's earlier book, The Silent Revolution (Princeton, 1977), broke new ground by discovering a major intergenerational shift in the values of the populations of advanced industrial societies. This new volume demonstrates that this value shift is part of a much broader process of cultural change that is gradually transforming political, economic, and social life in these societies. Inglehart uses a massive body of time-series survey data from twenty-six nations, gathered from 1970 through 1988, to analyze the cultural changes that are occurring as younger generations gradually replace older ones in the adult population. These changes have far-reaching political implications, and they seem to be transforming the economic growth rates of societies and the kind of economic development that is pursued.</t>
  </si>
  <si>
    <t>One of Choice&amp;#39s Outstanding Academic Titles for 1991[This book] represents the most ambitious attempt so far to explore what factors can be expected to determine the direction politics will take in the postmodern age. . . . Culture Shift is by far the most detailed, closely argued, and well-supported exposé on the foundation of politics in the postmodern age to date. . .</t>
  </si>
  <si>
    <t>Collected Works of C.G. Jung, Volume 9 (Part 1)</t>
  </si>
  <si>
    <t>Archetypes and the Collective Unconscious</t>
  </si>
  <si>
    <t>Jung, C. G.</t>
  </si>
  <si>
    <t>Hull, R. F.C. / Adler, Gerhard</t>
  </si>
  <si>
    <t>Collected Works of C.G. Jung</t>
  </si>
  <si>
    <t>Volume 9/1</t>
  </si>
  <si>
    <t xml:space="preserve"> PSY026000 PSYCHOLOGY / Movements / Psychoanalysis</t>
  </si>
  <si>
    <t>Essays which state the fundamentals of Jung's psychological system:  On the Psychology of the Unconscious  and  The Relations Between the Ego and the Unconscious,  with their original versions in an appendix.</t>
  </si>
  <si>
    <t>This book must be considered a fundamental work among Jung's writings and deserves to be read by Jungians and non-Jungians alike.</t>
  </si>
  <si>
    <t>Making Sense of the Alt-Right</t>
  </si>
  <si>
    <t>Hawley, George</t>
  </si>
  <si>
    <t xml:space="preserve"> POL008000 POLITICAL SCIENCE / Political Process / Campaigns &amp; Elections; POL042020 POLITICAL SCIENCE / Political Ideologies / Conservatism &amp; Liberalism; POL042040 POLITICAL SCIENCE / Political Ideologies / Radicalism; SOC031000 SOCIAL SCIENCE / Discrimination &amp; Race Relations</t>
  </si>
  <si>
    <t>During the 2016 election, a new term entered the mainstream American political lexicon: “alt-right,” short for “alternative right.” Despite the innocuous name, the alt-right is a white-nationalist movement. Yet it differs from earlier racist groups: it is youthful and tech savvy, obsessed with provocation and trolling, amorphous, predominantly online, and mostly anonymous. And it was energized by Donald Trump’s presidential campaign. In Making Sense of the Alt-Right, George Hawley provides an accessible introduction and gives vital perspective on the emergence of a group whose overt racism has confounded expectations for a more tolerant America.Hawley explains the movement’s origins, evolution, methods, and core belief in white-identity politics. The book explores how the alt-right differs from traditional white nationalism, libertarianism, and other online illiberal ideologies such as neoreaction, as well as from mainstream Republicans and even Donald Trump and Steve Bannon. The alt-right’s use of offensive humor and its trolling-driven approach, based in animosity to so-called political correctness, can make it difficult to determine true motivations. Yet through exclusive interviews and a careful study of the alt-right’s influential texts, Hawley is able to paint a full picture of a movement that not only disagrees with liberalism but also fundamentally rejects most of the tenets of American conservatism. Hawley points to the alt-right’s growing influence and makes a case for coming to a precise understanding of its beliefs without sensationalism or downplaying the movement’s radicalism.</t>
  </si>
  <si>
    <t>AcknowledgmentsIntroduction1. The Alt-Right’s Goals and Predecessors2. The First Wave of the Alt-Right3. The Alt-Right Returns4. The Alt-Right Attack on the Conservative Movement5. The Alt-Right and the 2016 Election6. The “Alt-Lite”ConclusionNotesIndex</t>
  </si>
  <si>
    <t>Hawley's survey represents a good early effort at understanding a strange time in American politics.Thomas J. Main, Marxe School of Public and International Affairs, Baruch College, CUNY:George Hawley’s fine new book is one of the first accounts of the rise of a new radical political ideology. It’s an important contribution to scholarship about extremism, digital communication, and contemporary American political culture. It’s also a good read, packed with interesting anecdotes about right-wing intellectual infighting and the online community of the alt-right. All serious followers of American politics today will want to read it.Cas Mudde, University of Georgia:I am no fan of the term “alt-right,” but an academic study of this much-hyped movement was well overdue, and George Hawley was the only one who could make at least some sense of them. Recommended reading!Michael Barkun, Syracuse University:Making Sense of the Alt-Right is clearly written, insightful, and impressively documented, getting the reader genuinely close to the essence of this amorphous movement. I know of no other work that does nearly as good a job of dealing with the alt-right, and I suspect that this will become the  go-to  work on the movement for students, politicians, and serious readers alike.Lawrence Rosenthal, University of California, Berkeley:Making Sense of the Alt-Right understands alt-right thinking from the inside. George Hawley's erudition on the subject is evident. The work is supple in tracing out the lineage and development of the movement against the conservative establishment and in explaining its present incarnation in the form of the alt-right.</t>
  </si>
  <si>
    <t>George Hawley is an assistant professor of political science at the University of Alabama. He is the author of Voting and Migration Patterns in the U.S. (2013), White Voters in Twenty-First Century America (2014), and Right-Wing Critics of American Conservatism (2016).</t>
  </si>
  <si>
    <t>Living a Feminist Life</t>
  </si>
  <si>
    <t>Showing how feminist theory is generated from everyday life and theordinary experiences of being a feminist, Sara Ahmed highlights the ties betweenfeminist theory and living a life that sustains it by building on legacies offeminist of color scholarship and discussing the figure of the feministkilljoy.</t>
  </si>
  <si>
    <t>Acknowledgments ixIntroduction. Bringing FeministTheory Home 1Part I. Becoming Feminist 191.Feminism Is Sensational 212. On Being Directed433. Willfulness and Feminist Subjectivity 65Part II.Diversity Work4. Trying to Transform 935. Being inQuestion 1156. Brick Walls 135Part III.Living the Consequences7. Fragile Connections 1638.Feminist Snap 1879. Lesbian Feminism213Conclusion 1. A Killjoy Survival Kit 235Conclusion2. A Killjoy Manifesto 251Notes269References 281Index291</t>
  </si>
  <si>
    <t xml:space="preserve"> Abby Hargreaves LibraryJournal-- Melissa Gira GrantBookforum-- Emma Rees Times HigherEducation-- Ann A. HamiltonBitch-- Caren Beilin FullStop-- Evelyn Deshane TheF-Word-- Theodosia Henney Lambda LiteraryReview-- Mahvish Ahmad The NewInquiry-- Mariam Rahmani Los AngelesReview of Books-- BidishaTLS-- Susan Fraiman CriticalInquiry-- Leena-Maija Rossi EuropeanJournal of Women's Studies-- HeatherSavigny European Journal of Women'sStudies-- Katherine Parker-Hay TextualPractice-- Catherine Keyser PublicBooks-- Clare Croft FeministTheory-- Travis AlabanzaOut</t>
  </si>
  <si>
    <t>Sara Ahmed is a feminist writer, scholar, and activist. She is theauthor of Willful Subjects, On Being Included,The Promise of Happiness, and QueerPhenomenology, all also published by Duke UniversityPress.</t>
  </si>
  <si>
    <t>Countersexual Manifesto</t>
  </si>
  <si>
    <t>Preciado, Paul B.</t>
  </si>
  <si>
    <t>Critical Life Studies</t>
  </si>
  <si>
    <t>Sociology of Gender and the Body</t>
  </si>
  <si>
    <t xml:space="preserve"> PHI027000 PHILOSOPHY / Movements / Deconstruction; SOC064000 SOCIAL SCIENCE / LGBT Studies / General; SOC065000 SOCIAL SCIENCE / Human Sexuality (see also PSYCHOLOGY / Human Sexuality)</t>
  </si>
  <si>
    <t>Countersexual Manifesto is an outrageous yet rigorous work of trans theory, a performative literary text, and an insistent call to action. Seeking to overthrow all constraints on what can be done with and to the body, Paul B. Preciado offers a provocative challenge to even the most radical claims about gender, sexuality, and desire.Preciado lays out mock constitutional principles for a countersexual revolution that will recognize genitalia as technological objects and offers step-by-step illustrated instructions for dismantling the heterocentric social contract. He calls theorists such as Derrida, Foucault, Butler, and Haraway to task for not going nearly far enough in their attempts to deconstruct the naturalization of normative identities and behaviors. Preciado’s claim that the dildo precedes the penis—that artifice, not nature, comes first in the history of sexuality—forms the basis of his demand for new practices of sexual emancipation. He calls for a world of sexual plasticity and fabrication, of bio-printers and “dildonics,” and he invokes countersexuality’s roots in the history of sex toys, pornography, and drag in order to rupture the supposedly biological foundations of the heterocentric regime. His claims are extreme, but supported through meticulous readings of philosophy and theory, as well as popular culture. The Manifesto is now available in English translation for its twentieth anniversary, with a new introduction by Preciado. Countersexual Manifesto will disrupt feminism and queer theory and scandalize us all with its hyperbolic but deadly serious defiance of everything we’ve been told about sex.</t>
  </si>
  <si>
    <t>Foreword, by Jack HalberstamIntroduction1. Countersexual Society2. Countersexual Reversal Practices3. Theories4. Countersexual Reading ExerciseAuthor’s NoteAcknowledgmentsNotesBibliographyIndex</t>
  </si>
  <si>
    <t>Annie Sprinkle &amp; Beth Stephens, ecosexual artists and educators:Countersexual Manifesto is a well-lubricated double dong: phantasmagorical poetry on one end, penetrating theory on the other, and a thorough examination of body politics being the shaft. Each sentence delivers a thrust, deep inside, that elicits a yes, yes, yes! Bend over, insert this book, and enjoy the ride.Maggie Nelson, author of The Argonauts:Paul Preciado’s work has been immensely important to me, as well as to countless others. It’s so fantastic, then, that we finally have his first book on offer. Like so much that he has offered since, Countersexual Manifesto is freewheeling and learned, rabble-rousing and meticulous, spirited and essential. Whether you want to argue with it, mine it, or become a convert to its call, you should definitively read it, keep it by your side.</t>
  </si>
  <si>
    <t>HalberstamJack: Jack Halberstam (PhD, English Literature, Minnesota) is Professor of English and Comparative Literature and of Gender Studies at Columbia University. He is the author of several books, including Gaga Feminism: Sex, Gender, and the End of Normal (Beacon, 2012), Trans*: A Quick and Quirky Account of Gender Variability (California, 2018), and Female Masculinity (Duke, 1998). He specializes in queer theory, cultural studies, gender studies, and feminist theory.Paul B. Preciado is a philosopher, curator, and transgender activist. He is curator of public programs for the largest international European art and culture exhibition, documenta 14 (Athens and Kassel). Preciado’s books in English include Testo Junkie: Sex, Drugs, and Biopolitics in the Pharmacopornographic Era (2013) and Pornotopia: An Essay on Playboy’s Architecture and Biopolitics (2014). He lives between Paris, Barcelona, and Athens.Kevin Gerry Dunn is a translator of Spanish-language fiction and academic writing on gender, art, and immigration. His recent translations include works by Josefina Fernández, Ramón Arturo Gutiérrez, and Cristian Perfumo.Jack Halberstam is visiting professor of gender studies and English at Columbia University and is the author of a number of books, including most recently, Trans*: A Quick and Quirky Account of Gender Variability (2018).</t>
  </si>
  <si>
    <t>Internationalism in the Age of Nationalism</t>
  </si>
  <si>
    <t>Sluga, Glenda</t>
  </si>
  <si>
    <t>Pennsylvania Studies in Human Rights</t>
  </si>
  <si>
    <t xml:space="preserve"> HIS037070 HISTORY / Modern / 20th Century; POL031000 POLITICAL SCIENCE / Political Ideologies / Nationalism &amp; Patriotism</t>
  </si>
  <si>
    <t>The twentieth century, a time of profound disillusionment with nationalism, was also the great age of internationalism. To the twenty-first-century historian, the period from the late nineteenth century until the end of the Cold War is distinctive for its nationalist preoccupations, while internationalism is often construed as the purview of ideologues and idealists, a remnant of Enlightenment-era narratives of the progress of humanity into a global community. Glenda Sluga argues to the contrary, that the concepts of nationalism and internationalism were very much entwined throughout the twentieth century and mutually shaped the attitudes toward interdependence and transnationalism that influence global politics in the present day.Internationalism in the Age of Nationalism traces the arc of internationalism through its rise before World War I, its apogee at the end of World War II, its reprise in the global seventies and the post-Cold War nineties, and its decline after 9/11. Drawing on original archival material and contemporary accounts, Sluga focuses on specific moments when visions of global community occupied the liberal political mainstream, often through the maneuvers of iconic organizations such as the League of Nations and the United Nations, which stood for the sovereignty of nation-states while creating the conditions under which marginalized colonial subjects and women could make their voices heard in an international arena. In this retelling of the history of the twentieth century, conceptions of sovereignty, community, and identity were the objects of trade and reinvention among diverse intellectual and social communities, and internationalism was imagined as the means of national independence and national rights, as well as the antidote to nationalism.This innovative history highlights the role of internationalism in the evolution of political, economic, social, and cultural modernity, and maps out a new way of thinking about t</t>
  </si>
  <si>
    <t>IntroductionChapter 1. The International TurnChapter 2. Imagine Geneva, Between the WarsChapter 3. The Apogee of InternationalismChapter 4. What Is the International?Afterword. The Nation in the Age of InternationalismNotesIndexAcknowledgments</t>
  </si>
  <si>
    <t xml:space="preserve"> Internationalism in the Age of Nationalism is a well-written, wide-ranging, and thoughtful work on an important topic by a distinguished scholar. Sluga presents an original argument about the evolution of internationalism by focusing on its dynamic relationship with nationalism and the concept of national sovereignty. She has put together a rich tapestry that recaptures the breadth and richness of internationalist discourse. &amp;mdashPeter Jackson, University of Strathclyde Lively, accessible, and imaginative. Sluga enters the worlds of leading twentieth-century policy-makers, thinkers, and activists in ways that are bound to grip readers interested in the history of the modern world and in debates about the global community of the future. &amp;mdashPatricia Clavin, Oxford University Sluga's definition of internationalism allows her to highlight the scope of the phenomenon: a vast and diverse array of people and groups strove to make the world a better place. . . . She has written a stimulating [book] that prods its readers to think hard. &amp;mdashAmerican Historical Review</t>
  </si>
  <si>
    <t>Glenda Sluga is Professor of International History at the University of Sydney and author of The Nation, Psychology, and International Politics, 1870-1919.</t>
  </si>
  <si>
    <t>The Feminist War on Crime</t>
  </si>
  <si>
    <t>The Unexpected Role of Women's Liberation in Mass Incarceration</t>
  </si>
  <si>
    <t>Gruber, Aya</t>
  </si>
  <si>
    <t xml:space="preserve"> SOC004000 SOCIAL SCIENCE / Criminology; SOC010000 SOCIAL SCIENCE / Feminism &amp; Feminist Theory; SOC032000 SOCIAL SCIENCE / Gender Studies</t>
  </si>
  <si>
    <t>Many feminists grapple with the problem of hyper-incarceration in the United States, and yet commentators on gender crime continue to assert that criminal law is not tough enough. This punitive impulse, prominent legal scholar Aya Gruber argues, is dangerous and counterproductive. In their quest to secure women´s protection from domestic violence and rape, American feminists have become soldiers in the war on crime by emphasizing white female victimhood, expanding the power of police and prosecutors, touting the problem-solving power of incarceration, and diverting resources toward law enforcement and away from marginalized communities.Deploying vivid cases and unflinching analysis, The Feminist War on Crime documents the failure of the state to combat sexual and domestic violence through law and punishment. Zero-tolerance anti-violence law and policy tend&amp;#160to make women less safe and more fragile. Mandatory arrests, no-drop prosecutions, forced separation, and incarceration embroil poor women of color in a criminal justice system that is historically hostile to them. This carceral approach exacerbates social inequalities by diverting more power and resources toward a fundamentally flawed criminal justice system, further harming victims, perpetrators, and communities alike.In order to reverse this troubling course, Gruber contends that we must abandon the conventional feminist wisdom, fight violence against women without reinforcing the American prison state, and use criminalization as a technique of last&amp;mdashnot first&amp;mdashresort.&amp;#160</t>
  </si>
  <si>
    <t>Acknowledgments Introduction 1 &amp;bull The Opening Battle: Fighting Patriarchy with Purity 2 &amp;bull The Enemy: From &amp;ldquothe Man&amp;rdquo to Bad Men 3 &amp;bull The Battle Plan: Arrest Is Best 4 &amp;bull The Weapon: Ideal Victims 5 &amp;bull The New Front: Date Rape 6 &amp;bull From the Sexual Cold War to the New Sex Panic 7 &amp;bull Endless War? Conclusion Notes Index</t>
  </si>
  <si>
    <t>GruberAya: Aya Gruber is Professor of Law at the University of Colorado Law School. A former public defender, she is a frequent commentator on criminal justice issues. She has appeared on ABC, NBC, and PBS, and her work has been featured in the New York Times, Denver Post, and Associated Press.</t>
  </si>
  <si>
    <t>Social Movements</t>
  </si>
  <si>
    <t>The Structure of Collective Mobilization</t>
  </si>
  <si>
    <t>Almeida, Paul</t>
  </si>
  <si>
    <t xml:space="preserve"> POL003000 POLITICAL SCIENCE / Civics &amp; Citizenship; POL010000 POLITICAL SCIENCE / History &amp; Theory; POL033000 POLITICAL SCIENCE / Globalization; POL035000 POLITICAL SCIENCE / Political Freedom; SOC026000 SOCIAL SCIENCE / Sociology / General; SOC050000 SOCIAL SCIENCE / Social Classes &amp; Economic Disparity</t>
  </si>
  <si>
    <t>Social Movements cleverly translates the art of collective action and mobilization by excluded groups to facilitate understanding social change from below. Students learn the core components of social movements, the theory and methods used to study them, and the conditions under which they can lead to political and social transformation. This fully class-tested book is the first to be organized along the lines of the major subfields of social movement scholarship&amp;mdashframing, movement emergence, recruitment, and outcomes&amp;mdashto provide comprehensive coverage in a single core text. Features include:use of real data collected in the U.S. and around the worldthe emphasis on student learning outcomescase studies that bring social movements to lifeexamples of cultural repertoires used by movements (flyers, pamphlets, event data on activist websites, illustrations by activist musicians) to mobilize a grouptopics such as immigrant rights, transnational movement for climate justice, Women&amp;#39s Marches, Fight for $15, Occupy Wall Street, Gun Violence, Black Lives Matter, and the mobilization of popular movements in the global South on issues of authoritarian rule and neoliberalism With this book, students deepen their understanding of movement dynamics, methods of investigation, and dominant theoretical perspectives, all while being challenged to consider their own place in relation to social movements.</t>
  </si>
  <si>
    <t>List of Illustrations Acknowledgments 1. Social Movements: The Structure of Collective Action 2. How to Study Social Movements: Classification and Methods 3. Theories of Social Movement Mobilization 4. Social Movement Emergence: Interests, Resource Infrastructures, and Identities 5. The Framing Process 6. Individual Recruitment and Participation 7. Movement Outcomes 8. Pushing the Limits: Social Movements in the Global South Conclusion: Mounting Crises and the Pathway Forward Notes References Index</t>
  </si>
  <si>
    <t>AlmeidaPaul: Paul Almeida&amp;#160is Professor and Chair of Sociology at the University of California, Merced. He is a two-time Fulbright Fellowship Recipient and received the 2015 Distinguished Scholarship Award from the Pacific Sociological Association.</t>
  </si>
  <si>
    <t>Dramas, Fields, and Metaphors</t>
  </si>
  <si>
    <t>Symbolic Action in Human Society</t>
  </si>
  <si>
    <t>Turner, Victor</t>
  </si>
  <si>
    <t>Symbol, Myth and Ritual</t>
  </si>
  <si>
    <t xml:space="preserve"> SOC002010 SOCIAL SCIENCE / Anthropology / Cultural &amp; Social; SOC036000 SOCIAL SCIENCE / Death &amp; Dying; SOC039000 SOCIAL SCIENCE / Sociology of Religion</t>
  </si>
  <si>
    <t>In this book, Victor Turner is concerned with various kinds of social actions and how they relate to, and come to acquire meaning through, metaphors and paradigms in their actors' minds how in certain circumstances new forms, new metaphors, new...</t>
  </si>
  <si>
    <t xml:space="preserve"> In the present volume, Turner's remarkably original and wide-ranging mind examines social dramas, usually centering around religious personalities or sacred places, from medieval England to revolutionary Mexico to Zambia, in search of transitions between structure and anti-structure or 'communitas' and the symbols engendered by these processes. </t>
  </si>
  <si>
    <t>TurnerVictor: Victor Turner (1920–1983) was professor of religion and anthropology at the University of Chicago. He authored many books, including The Forest of Symbols: Aspects of Ndembu Ritual, Dramas, Fields, and Metaphors: Symbolic Action in Human Society, and Revelation and Divination in Ndembu Ritual, all published by Cornell.</t>
  </si>
  <si>
    <t>Dialectic of Enlightenment</t>
  </si>
  <si>
    <t>Horkheimer, Max / Adorno, Theodor W.</t>
  </si>
  <si>
    <t>Noeri, Gunzelin Schmid</t>
  </si>
  <si>
    <t>Cultural Memory in the Present</t>
  </si>
  <si>
    <t xml:space="preserve">This is a new, improved translation of the most influential publication of the Frankfurt School of Critical Theory. Adorno and Horkheimer aimed  to explain why humanity, instead of entering a truly human state, is sinking into a new kind of barbarism. </t>
  </si>
  <si>
    <t>Max Horkheimer and Theodor W. Adorno were two influential members of the Frankfurt School of Critical Theory.</t>
  </si>
  <si>
    <t>Castes of Mind</t>
  </si>
  <si>
    <t>Colonialism and the Making of Modern India</t>
  </si>
  <si>
    <t>Dirks, Nicholas B.</t>
  </si>
  <si>
    <t>When thinking of India, it is hard not to think of caste. In academic and common parlance alike, caste has become a central symbol for India, marking it as fundamentally different from other places while expressing its essence. Nicholas Dirks argues that caste is, in fact, neither an unchanged survival of ancient India nor a single system that reflects a core cultural value. Rather than a basic expression of Indian tradition, caste is a modern phenomenon--the product of a concrete historical encounter between India and British colonial rule. Dirks does not contend that caste was invented by the British. But under British domination caste did become a single term capable of naming and above all subsuming India's diverse forms of social identity and organization. Dirks traces the career of caste from the medieval kingdoms of southern India to the textual traces of early colonial archives from the commentaries of an eighteenth-century Jesuit to the enumerative obsessions of the late-nineteenth-century census from the ethnographic writings of colonial administrators to those of twentieth-century Indian scholars seeking to rescue ethnography from its colonial legacy. The book also surveys the rise of caste politics in the twentieth century, focusing in particular on the emergence of caste-based movements that have threatened nationalist consensus. Castes of Mind is an ambitious book, written by an accomplished scholar with a rare mastery of centuries of Indian history and anthropology. It uses the idea of caste as the basis for a magisterial history of modern India. And in making a powerful case that the colonial past continues to haunt the Indian present, it makes an important contribution to current postcolonial theory and scholarship on contemporary Indian politics.</t>
  </si>
  <si>
    <t xml:space="preserve"> Massively documented and brilliantly argued, Castes of Mind is a study in true contrapuntal interpretation. Nicholas Dirks is a subtle unraveler of the dense, many-layered fabric of India's colonial and modern history as they converge in the idea and practice of caste. Even for the nonspecialist, the results of this gripping book are remarkable to behold. No one before Dirks has examined the ways in which caste gathers from as well as ignores the complex realities and hierarchies of Indian society. Neither reductive nor schematic, the notion of caste that emerges here is genuinely original. —Edward W. Said</t>
  </si>
  <si>
    <t>Nicholas B. Dirks is Franz Boas Professor of History and Anthropology at Columbia University. He is the author of The Hollow Crown: Ethnohistory of an Indian Kingdom and the editor of Colonialism and Culture and In Near Ruins. He has taught at the University of Michigan, the California Institute of Technology, and the Ecole des Hautes Etudes en Sciences Sociale in Paris.</t>
  </si>
  <si>
    <t>After Victory</t>
  </si>
  <si>
    <t>Institutions, Strategic Restraint, and the Rebuilding of Order after Major Wars</t>
  </si>
  <si>
    <t>Ikenberry, G. John</t>
  </si>
  <si>
    <t>Princeton Studies in International History and Politics</t>
  </si>
  <si>
    <t>117</t>
  </si>
  <si>
    <t>The end of the Cold War was a  big bang  reminiscent of earlier moments after major wars, such as the end of the Napoleonic Wars in 1815 and the end of the World Wars in 1919 and 1945. Here John Ikenberry asks the question, what do states that win wars do with their newfound power and how do they use it to build order? In examining the postwar settlements in modern history, he argues that powerful countries do seek to build stable and cooperative relations, but the type of order that emerges hinges on their ability to make commitments and restrain power. The author explains that only with the spread of democracy in the twentieth century and the innovative use of international institutions--both linked to the emergence of the United States as a world power--has order been created that goes beyond balance of power politics to exhibit  constitutional  characteristics. The open character of the American polity and a web of multilateral institutions allow the United States to exercise strategic restraint and establish stable relations among the industrial democracies despite rapid shifts and extreme disparities in power. Blending comparative politics with international relations, and history with theory, After Victory will be of interest to anyone concerned with the organization of world order, the role of institutions in world politics, and the lessons of past postwar settlements for today. It also speaks to today's debate over the ability of the United States to lead in an era of unipolar power.</t>
  </si>
  <si>
    <t xml:space="preserve"> For the third time in this troubled century and following the end of the Cold War and the tragic events in the former Yugoslavia, the world is challenged to create a stable and enduring world order. In this pathbreaking book, Ikenberry draws upon novel theoretical insights and historical experience to determine what policies and strategies work best as the United States attempts to lead in the struggles to create a new world order. . A major contribution to IR theory and to thinking about international order. —Robert Gilpin, Princeton University This is a thought-provoking and elegantly written book and an important contribution to our understanding of postwar orders and institutions. ---Peter Liberman, Political Science QuarterlyWinner of the Jervis-Shroeder Best Book Award This is unquestionably one of the most important books in the field of the past decade.  After Victory is a majestic work that combines many familiar but seemingly unrelated themes into one elegant package of exceptional theoretical and empirical sweep. . . . It should have an enduring impact on the study and practice of international relations. ---Randall L. Schweller, Journal of Politics The liberal argument that democratic regimes can make a dramatic difference in world affairs has finally achieved intellectual respectability, as this fine book so convincingly maintains. ---Tony Smith, Foreign Affairs After Victory is an extremely important inquiry into the origins of postwar order in international relations—the key analytic and policy issue of our time. Ikenberry's book is unique in its theoretical and empirical sweep. In contrast to realists, for whom international orders are epiphenomenal and transient, and constructivists, who see order emerging from shared worldviews and norms, Ikenberry adopts a historical sociological framework. He argues that states self-consciously create institutions</t>
  </si>
  <si>
    <t>G. John Ikenberry is Professor of Government and International Affairs at Georgetown University and Non-Resident Senior Fellow at the Brookings Institution. He has published widely in the field of international relations and has, most recently, coedited American Democracy Promotion: Impulses, Strategies, and Impacts and The Emerging International Relations of the Asia Pacific Region (forthcoming). He is the author of Reasons of State: Oil Politics and the Capacities of American Government.</t>
  </si>
  <si>
    <t>Gaming Sexism</t>
  </si>
  <si>
    <t>Gender and Identity in the Era of Casual Video Games</t>
  </si>
  <si>
    <t>Cote, Amanda C.</t>
  </si>
  <si>
    <t xml:space="preserve"> SOC032000 SOCIAL SCIENCE / Gender Studies; SOC052000 SOCIAL SCIENCE / Media Studies</t>
  </si>
  <si>
    <t>Interviews with female gamers about structural sexism across the gaming landscapeWhen the Nintendo Wii was released in 2006, it ushered forward a new era of casual gaming in which video games appealed to not just the stereotypical hardcore male gamer, but also to a much broader, more diverse audience. However, the GamerGate controversy six years later, and other similar public incidents since, laid bare the internalized misogyny and gender stereotypes in the gaming community. Today, even as women make up nearly half of all gamers, sexist assumptions about the what and how of women’s gaming are more actively enforced.In Gaming Sexism, Amanda C. Cote explores the video game industry and its players to explain this contradiction, how it affects female gamers, and what it means in terms of power and gender equality. Across in-depth interviews with women-identified gamers, Cote delves into the conflict between diversification and resistance to understand their impact on gaming, both casual and “core” alike. From video game magazines to male reactions to female opponents, she explores the shifting expectations about who gamers are, perceived changes in gaming spaces, and the experiences of female gamers amidst this gendered turmoil. While Cote reveals extensive, persistent problems in gaming spaces, she also emphasizes the power of this motivated, marginalized audience, and draws on their experiences to explore how structural inequalities in gaming spaces can be overcome. Gaming Sexism is a well-timed investigation of equality, power, and control over the future of technology.</t>
  </si>
  <si>
    <t>Radhika Gajjala, author of Digital Diaspora:Since Gamergate, attention has turned toward toxic masculinity, but what has been sorely lacking until this point is the sociological data and deep understanding of the cultural interstices of gaming, gamers, and gaming culture that Gaming Sexism provides. Amanda C. Cote’s polyvalent methods and scholarship speaks for itself, and any gamer or scholar of games will be better for having followed her lead.</t>
  </si>
  <si>
    <t>CoteAmanda C.: Amanda C. Cote is Assistant Professor of Media Studies/Games Studies in the School of Journalism and Communication at the University of Oregon. Her work focuses on video game culture and industry, with an emphasis on questions of gender, identity, and power.Amanda C. Cote is Assistant Professor of Media Studies/Games Studies in the School of Journalism and Communication at the University of Oregon. Her work focuses on video game culture and industry, with an emphasis on questions of gender, identity, and power.</t>
  </si>
  <si>
    <t>The Developmental State</t>
  </si>
  <si>
    <t>Woo-Cumings, Meredith</t>
  </si>
  <si>
    <t>Cornell Studies in Political Economy</t>
  </si>
  <si>
    <t xml:space="preserve"> BUS068000 BUSINESS &amp; ECONOMICS / Development / Economic Development; POL023000 POLITICAL SCIENCE / Political Economy; SOC042000 SOCIAL SCIENCE / Developing &amp; Emerging Countries</t>
  </si>
  <si>
    <t>Developmental state, n.: the government, motivated by desire for economic advancement, intervenes in industrial affairs.The notion of the developmental state has come under attack in recent years. Critics charge that Japan's success in putting this notion into practice has not been replicated elsewhere, that the concept threatens the purity of freemarket economics, and that its shortcomings have led to financial turmoil in Asia. In this informative and thought-provoking book, a team of distinguished scholars revisits this notion to assess its continuing utility and establish a common vocabulary for debates on these issues. Drawing on new political and economic theories and emphasizing recent events, the authors examine the East Asian experience to show how the developmental state involves a combination of political, bureaucratic, and moneyed influences that shape economic life in the region. Taking as its point of departure Chalmers Johnson's account of the Japanese developmental state, the book explores the interplay of forces that have determined the structure of opportunity in the region. The authors critically address the argument for centralized political involvement in industrial development (with a new contribution by Johnson), describe the historical impact of colonialism and the Cold War, consider new ideas in economics, and compare the experiences of East Asian countries with those of France, Brazil, Mexico, and India.</t>
  </si>
  <si>
    <t xml:space="preserve">Mridula Udayagiri, California State University, Sacramentro: This book is a key contribution to political sociology, international relations, and international political economy. Alexis A. Pereira: In conclusion, this collection provides a much needed update on the theory of the developmental state. The articles... are useful for those interested in comparative politics, sociology, international political economy, Asian studies and economics.  Woo-Cumings... lays out a wondrous historiographical overview of the developmental state as a social science concept.... Highest recommendations. Mark Beeson, Griffith University: This is a timely and important book.... Meredith Woo-Cumings brings together an impressive line-up of contributors to provide the best retrospective analysis of the developmental state, and its concomitant pragmatic and theoretical importance, yet produced.... Sure to become a major contribution to a debate about one of the most important and distinctive institutions to emerge from Asia. </t>
  </si>
  <si>
    <t>Woo-CumingsMeredith: Meredith Woo-Cumings is Associate Professor of Political Science at Northwestern University.</t>
  </si>
  <si>
    <t>Reordering the World</t>
  </si>
  <si>
    <t>Essays on Liberalism and Empire</t>
  </si>
  <si>
    <t>Bell, Duncan</t>
  </si>
  <si>
    <t xml:space="preserve"> POL010000 POLITICAL SCIENCE / History &amp; Theory; POL032000 POLITICAL SCIENCE / Essays; POL042020 POLITICAL SCIENCE / Political Ideologies / Conservatism &amp; Liberalism; POL047000 POLITICAL SCIENCE / Imperialism</t>
  </si>
  <si>
    <t>Reordering the World is a penetrating account of the complexity and contradictions found in liberal visions of empire. Focusing mainly on nineteenth-century Britain—at the time the largest empire in history and a key incubator of liberal political thought—Duncan Bell sheds new light on some of the most important themes in modern imperial ideology.The book ranges widely across Victorian intellectual life and beyond. The opening essays explore the nature of liberalism, varieties of imperial ideology, the uses and abuses of ancient history, the imaginative functions of the monarchy, and fantasies of Anglo-Saxon global domination. They are followed by illuminating studies of prominent thinkers, including J. A. Hobson, L. T. Hobhouse, John Stuart Mill, Henry Sidgwick, Herbert Spencer, and J. R. Seeley. While insisting that liberal attitudes to empire were multiple and varied, Bell emphasizes the liberal fascination with settler colonialism. It was in the settler empire that many liberal imperialists found the place of their political dreams.Reordering the World is a significant contribution to the history of modern political thought and political theory.</t>
  </si>
  <si>
    <t>The conceptual grasp is exceptionally broad, the range of texts and problems addressed similarly imposing, and the command of literature from across several disciplines hugely impressive. Bell is a compelling writer on political argument, and every pen-portrait of a thinker and every anatomy of a doctrine is beautifully turned and superbly supported.---Alex Middleton, English Historical Review Reordering the World is a collection of unusually thoughtful, incisive, and cogent essays that will interest a variety of scholars, from intellectual historians and scholars in British studies to historians of empire and political theorists. This book will be widely read and widely taught. —Andrew Sartori, New York University This collection of brilliant essays highlights the complexity and breadth of modern imperial ideology in Britain and beyond. Duncan Bell explores the entanglements of liberal thought with the politics of empire and the manifold historical narratives developed by influential thinkers—philosophers, sociologists, journalists, and historians—to justify and make sense of foreign conquest and settler colonialism. These far-ranging analyses reveal, in careful detail, both the tensions and ambiguities of their thought, the capaciousness of liberalism as an ideology, and the long-standing influence of this discomforted wrestling with empire on twentieth-century and contemporary politics. Reordering the World thus challenges political theorists to 'decolonize' liberalism as a category and, in the process, demonstrates precisely why Bell is one of the most important scholars writing about the history of political thought and empire today. —Jeanne Morefield, Whitman CollegeIn this collection of articles and essays, Bell achieves an impressive synthesis of liberal political thought and British ideologies of empire.In what is a preeminent study of the social and political construction of the world, Bell goes way bey</t>
  </si>
  <si>
    <t>Duncan Bell is Reader in Political Thought and International Relations at the University of Cambridge and a Fellow of Christ's College. His books include The Idea of Greater Britain: Empire and the Future of World Order, 1860–1900 (Princeton).</t>
  </si>
  <si>
    <t>Fieldnotes</t>
  </si>
  <si>
    <t>The Makings of Anthropology</t>
  </si>
  <si>
    <t>Sanjek, Roger</t>
  </si>
  <si>
    <t xml:space="preserve"> BIO021000 BIOGRAPHY &amp; AUTOBIOGRAPHY / Social Scientists &amp; Psychologists; SOC002010 SOCIAL SCIENCE / Anthropology / Cultural &amp; Social; SOC024000 SOCIAL SCIENCE / Research</t>
  </si>
  <si>
    <t>Thirteen distinguished anthropologists describe how they create and use the unique forms of writing they produce in the field. They also discuss the fieldnotes of seminal figures—Frank Cushing, Franz Boas, W. H. R. Rivers, Bronislaw Malinowski, and...</t>
  </si>
  <si>
    <t>SanjekRoger: Roger Sanjek is Professor of Anthropology at Queens College, City University of New York. He is the the author of The Future of Us All and the editor of Fieldnotes: The Makings of Anthropology, both from Cornell.</t>
  </si>
  <si>
    <t>The Secret of Our Success</t>
  </si>
  <si>
    <t>How Culture Is Driving Human Evolution, Domesticating Our Species, and Making Us Smarter</t>
  </si>
  <si>
    <t>Henrich, Joseph</t>
  </si>
  <si>
    <t>Psychology, other</t>
  </si>
  <si>
    <t xml:space="preserve"> PSY031000 PSYCHOLOGY / Social Psychology; SCI008000 SCIENCE / Life Sciences / Biology; SCI027000 SCIENCE / Life Sciences / Evolution; SCI090000 SCIENCE / Cognitive Science; SOC002010 SOCIAL SCIENCE / Anthropology / Cultural &amp; Social</t>
  </si>
  <si>
    <t>Humans are a puzzling species. On the one hand, we struggle to survive on our own in the wild, often failing to overcome even basic challenges, like obtaining food, building shelters, or avoiding predators. On the other hand, human groups have produced ingenious technologies, sophisticated languages, and complex institutions that have permitted us to successfully expand into a vast range of diverse environments. What has enabled us to dominate the globe, more than any other species, while remaining virtually helpless as lone individuals? This book shows that the secret of our success lies not in our innate intelligence, but in our collective brains—on the ability of human groups to socially interconnect and learn from one another over generations.Drawing insights from lost European explorers, clever chimpanzees, mobile hunter-gatherers, neuroscientific findings, ancient bones, and the human genome, Joseph Henrich demonstrates how our collective brains have propelled our species' genetic evolution and shaped our biology. Our early capacities for learning from others produced many cultural innovations, such as fire, cooking, water containers, plant knowledge, and projectile weapons, which in turn drove the expansion of our brains and altered our physiology, anatomy, and psychology in crucial ways. Later on, some collective brains generated and recombined powerful concepts, such as the lever, wheel, screw, and writing, while also creating the institutions that continue to alter our motivations and perceptions. Henrich shows how our genetics and biology are inextricably interwoven with cultural evolution, and how culture-gene interactions launched our species on an extraordinary evolutionary trajectory.Tracking clues from our ancient past to the present, The Secret of Our Success explores how the evolution of both our cultural and social natures produce a collective intelligence that explains both our species' immense success and the orig</t>
  </si>
  <si>
    <t>Henrich posits a unique approach to understanding human behavior, not in purely evolutionary terms, but as a process of cultural evolution. With compelling chapter and verse and a very readable style, Joseph Henrich's book makes a powerful argument—in the course of the gene-culture coevolution that has made us different from other primates, culture, far from being the junior partner, has been the driving force. A terrific book that shifts the terms of the debate. —Stephen Shennan, University College LondonCulture sits upon a foundation of genetics and biology but is separate from it. Joseph Henrich wanted to upend this conventional narrative. . . . The implications of this new, continuing narrative for the way we think about people, societies, and even companies are both subtle and significant.---David K. Hurst, Strategy + Business A provocative alternative to the standard narrative about evolution…. Henrich's book is immensely ambitious, informative, and important.---Glenn Altschuler, Psychology TodayHenrich draws on his far-flung ethnographic field studies and the work of colleagues to illustrate the adaptive power of human culture. In this accessible, authoritative book, Joseph Henrich explains why culture is essential for understanding human evolution. It is a must-read for anybody curious about why we are the way we are. —Robert Boyd, coauthor of How Humans Evolved and Not by Genes Alone[A] pleasure for the biologically and scientifically inclined.A deep account of the relationship between culture and the human mind is now emerging, with The Secret of our Success by anthropologist Joseph Henrich blazing a trail in late 2015. Here Laland adds important layers to this new understanding.Henrich presents a compelling case along with a thoroughly engaging read.---Jason Zinser, Quarterly Review of BiologyHuman evolutionary biologist and psychologi</t>
  </si>
  <si>
    <t>Joseph Henrich is professor of human evolutionary biology at Harvard University. He also holds the Canada Research Chair in Culture, Cognition, and Coevolution at the University of British Columbia, where he is a professor in the departments of psychology and economics. He is the coauthor of Why Humans Cooperate and the coeditor of Experimenting with Social Norms.</t>
  </si>
  <si>
    <t>Ludotopia</t>
  </si>
  <si>
    <t>Spaces, Places and Territories in Computer Games</t>
  </si>
  <si>
    <t>Aarseth, Espen / Günzel, Stephan</t>
  </si>
  <si>
    <t>Edition Medienwissenschaft</t>
  </si>
  <si>
    <t>63</t>
  </si>
  <si>
    <t xml:space="preserve"> SOC052000 SOCIAL SCIENCE / Media Studies</t>
  </si>
  <si>
    <t>Where do computer games »happen«? The articles collected in this pioneering volume explore the categories of »space«, »place« and »territory« featuring in most general theories of space to lay the groundwork for the study of spatiality in games. Shifting the focus away from earlier debates on, e.g., the narrative nature of games, this collection proposes, instead, that thorough attention be given to the tension between experienced spaces and narrated places as well as to the mapping of both of these.</t>
  </si>
  <si>
    <t>»Ein Sammelband, der das relativ breite Forschungsfeld zur Räumlichkeit digitaler Spiele um interessante Ansätze und Thesen erweitert.«Markus Spöhrer, MEDIENwissenschaft, 2-3 (2020)</t>
  </si>
  <si>
    <t>Espen Aarseth, IT University of Copenhagen.Stephan Günzel, University of Applied Sciences Europe, Berlin.</t>
  </si>
  <si>
    <t>Effective Open Access 03.02.2022</t>
  </si>
  <si>
    <t>The Party and the People</t>
  </si>
  <si>
    <t>Chinese Politics in the 21st Century</t>
  </si>
  <si>
    <t>Dickson, Bruce J.</t>
  </si>
  <si>
    <t xml:space="preserve"> HIS008000 HISTORY / Asia / China; POL005000 POLITICAL SCIENCE / Political Ideologies / Communism, Post-Communism &amp; Socialism; POL015000 POLITICAL SCIENCE / Political Process / Political Parties; POL023000 POLITICAL SCIENCE / Political Economy; POL035000 POLITICAL SCIENCE / Political Freedom; POL054000 POLITICAL SCIENCE / World / Asian</t>
  </si>
  <si>
    <t>How the Chinese Communist Party maintains its power by both repressing and responding to its peopleSince 1949, the Chinese Communist Party (CCP) has maintained unrivalled control over the country, persisting even in the face of economic calamity, widespread social upheaval, and violence against its own people. Yet the party does not sustain dominance through repressive tactics alone—it pairs this with surprising responsiveness to the public. The Party and the People explores how this paradox has helped the CCP endure for decades, and how this balance has shifted increasingly toward repression under the rule of President Xi Jinping.Delving into the tenuous binary of repression and responsivity, Dickson illuminates numerous questions surrounding the CCP’s rule: How does it choose leaders and create policies? When does it allow protests? Will China become democratic? Dickson shows that the party’s dual approach lies at the core of its practices—repression when dealing with existential, political threats or challenges to its authority, and responsiveness when confronting localized economic or social unrest. The state answers favorably to the demands of protesters on certain issues, such as local environmental hazards and healthcare, but deals harshly with others, such as protests in Tibet, Xinjiang, or Hong Kong. With the CCP’s greater reliance on suppression since Xi Jinping’s rise to power in 2012, Dickson considers the ways that this tipping of the scales will influence China’s future.Bringing together a vast body of sources, The Party and the People sheds new light on how the relationship between the Chinese state and its citizens shapes governance.</t>
  </si>
  <si>
    <t xml:space="preserve"> Bruce Dickson has written a sharp, insightful, and cogent dissection of China's party-state and its sophisticated management mechanisms, from grading officials to quelling protests and co-opting useful NGOs. Repression has gone up under Xi Jinping, but Dickson shows how this is only one of the many tools in China's governing kit. —Richard McGregor, author of The Party: The Secret World of China's Communist Rulers Drawing on a truly impressive range of academic literature to support an innovative argument, The Party and the People provides an accessible analysis of the relationship between the Chinese Communist Party and China’s citizens. This valuable book delves into such critical issues as protests, religion, nationalism, and future prospects for democratization in China, and could only have been written by someone with a stellar understanding of Chinese politics. —William A. Joseph, editor of Politics in China: An Introduction A richly detailed, nuanced, and comprehensive analysis of Chinese politics today. Dickson pulls back the veil of mystery that surrounds China's leaders, what keeps them in power, their relationship with the Chinese people, and what might bring change in the future. There is no more important book for understanding China in the coming decades. —Elizabeth Economy, author of The Third Revolution: Xi Jinping and the New Chinese State The Party and the People tackles some of the most important questions about contemporary China and provides nuanced and persuasive answers regarding the survivability of the Chinese party-state in the post-Mao era. This illuminating survey of Chinese politics sets the research agenda in the field for some time to come. —Minxin Pei, author of China's Crony Capitalism: The Dynamics of Regime Decay</t>
  </si>
  <si>
    <t>Bruce J. Dickson is professor of political science and international affairs and chair of the Department of Political Science at George Washington University. His many books include The Dictator’s Dilemma and Allies of the State. He lives in Vienna, Virginia.</t>
  </si>
  <si>
    <t>Not Born Yesterday</t>
  </si>
  <si>
    <t>The Science of Who We Trust and What We Believe</t>
  </si>
  <si>
    <t>Mercier, Hugo</t>
  </si>
  <si>
    <t xml:space="preserve"> PHI004000 PHILOSOPHY / Epistemology; PSY031000 PSYCHOLOGY / Social Psychology; SCI090000 SCIENCE / Cognitive Science</t>
  </si>
  <si>
    <t>Why people are not as gullible as we thinkNot Born Yesterday explains how we decide who we can trust and what we should believe—and argues that we're pretty good at making these decisions. In this lively and provocative book, Hugo Mercier demonstrates how virtually all attempts at mass persuasion—whether by religious leaders, politicians, or advertisers—fail miserably. Drawing on recent findings from political science and other fields ranging from history to anthropology, Mercier shows that the narrative of widespread gullibility, in which a credulous public is easily misled by demagogues and charlatans, is simply wrong.Why is mass persuasion so difficult? Mercier uses the latest findings from experimental psychology to show how each of us is endowed with sophisticated cognitive mechanisms of open vigilance. Computing a variety of cues, these mechanisms enable us to be on guard against harmful beliefs, while being open enough to change our minds when presented with the right evidence. Even failures—when we accept false confessions, spread wild rumors, or fall for quack medicine—are better explained as bugs in otherwise well-functioning cognitive mechanisms than as symptoms of general gullibility.Not Born Yesterday shows how we filter the flow of information that surrounds us, argues that we do it well, and explains how we can do it better still.</t>
  </si>
  <si>
    <t xml:space="preserve"> This is an extraordinarily impressive book. Mercier demolishes one of our cherished beliefs, the idea that (other) humans are naturally gullible, an illusion that is entrenched in popular opinion and has been a mainstay of academic psychology for decades. —Pascal Boyer, author of Minds Make Societies: How Cognition Explains the World Humans Create In the age of fake news, Mercier's stimulating and challenging book shows that the common idea that people are just gullible is fake wisdom. An eye-opener! —Gloria Origgi, author of Reputation: What It Is and Why It Matters Most psychologists and political scientists will tell you that the average person is a patsy and a dupe, easily swayed by demagogues, charlatans, and conspiracy theorists. In this sharp, engaging, and very entertaining book, Hugo Mercier ably defends the alternative that we are rational and skeptical beings and shows that claims to the contrary have little empirical support. Not Born Yesterday is original and provocative—a true delight to read. —Paul Bloom, author of Against Empathy: The Case for Rational Compassion Mercier’s Not Born Yesterday provides a well-reasoned look at how we reason about what people say. In this smart and funny book, you learn the best arguments for human gullibility—and where they go wrong. With clear-eyed logic and mountains of evidence, Mercier tells us what kind of fact-checking mechanisms we evolved, when they will fail to reject nonsense, and why the consequences are rarely as dire as we fear. —Leda Cosmides, University of California, Santa Barbara Too many scientists, journalists, and everyday readers have concluded that human beings are irredeemably irrational and gullible (except them, of course). Hugo Mercier, one of the world's experts on human rationality, shows that this harsh judgment on our species is premature and exaggerated. Not Born Yesterday is a fascinating and important book</t>
  </si>
  <si>
    <t>Hugo Mercier is a cognitive scientist at the Jean Nicod Institute in Paris and the coauthor of The Enigma of Reason. He lives in Nantes, France. Twitter @hugoreasoning</t>
  </si>
  <si>
    <t>Destination Anthropocene</t>
  </si>
  <si>
    <t>Science and Tourism in The Bahamas</t>
  </si>
  <si>
    <t>Moore, Amelia</t>
  </si>
  <si>
    <t>Critical Environments: Nature, Science, and Politics</t>
  </si>
  <si>
    <t xml:space="preserve"> NAT011000 NATURE / Environmental Conservation &amp; Protection; SCI026000 SCIENCE / Environmental Science (see also Chemistry / Environmental); SOC002010 SOCIAL SCIENCE / Anthropology / Cultural &amp; Social</t>
  </si>
  <si>
    <t>Destination Anthropocene&amp;#160documents the emergence of new travel imaginaries forged at the intersection of the natural sciences and the tourism industry in a Caribbean archipelago.&amp;#160Known to travelers as a&amp;#160paradise of sun, sand, and sea, The Bahamas is rebranding itself in response to the rising threat of global environmental change, including climate change. In her imaginative new book, Amelia Moore explores an&amp;#160experimental&amp;#160form of&amp;#160tourism developed in the name of sustainability, one that is slowly changing the way both tourists and Bahamians come to know themselves and relate to island worlds.&amp;#160</t>
  </si>
  <si>
    <t>List of Illustrations Acknowledgments List of Abbreviations Introduction: The Anthropocene Islands 1 Building Biocomplexity 2 The Educational Islands 3 Sea of Green 4 Aquatic Invaders in the Anthropocene 5 Down the Blue Hole Conclusion: Anthropocene Anthropology Notes References Index</t>
  </si>
  <si>
    <t>MooreAmelia: Amelia Moore is Assistant Professor of Sustainable Coastal Tourism and Recreation in the Department of Marine Affairs at the University of Rhode Island.</t>
  </si>
  <si>
    <t>The Behavioral Foundations of Public Policy</t>
  </si>
  <si>
    <t>Shafir, Eldar</t>
  </si>
  <si>
    <t xml:space="preserve"> BUS016000 BUSINESS &amp; ECONOMICS / Consumer Behavior; POL024000 POLITICAL SCIENCE / Public Policy / Economic Policy; POL028000 POLITICAL SCIENCE / Public Policy / General; PSY000000 PSYCHOLOGY / General</t>
  </si>
  <si>
    <t>In recent years, remarkable progress has been made in behavioral research on a wide variety of topics, from behavioral finance, labor contracts, philanthropy, and the analysis of savings and poverty, to eyewitness identification and sentencing decisions, racism, sexism, health behaviors, and voting. Research findings have often been strikingly counterintuitive, with serious implications for public policymaking. In this book, leading experts in psychology, decision research, policy analysis, economics, political science, law, medicine, and philosophy explore major trends, principles, and general insights about human behavior in policy-relevant settings. Their work provides a deeper understanding of the many drivers--cognitive, social, perceptual, motivational, and emotional--that guide behaviors in everyday settings. They give depth and insight into the methods of behavioral research, and highlight how this knowledge might influence the implementation of public policy for the improvement of society. This collection examines the policy relevance of behavioral science to our social and political lives, to issues ranging from health, environment, and nutrition, to dispute resolution, implicit racism, and false convictions. The book illuminates the relationship between behavioral findings and economic analyses, and calls attention to what policymakers might learn from this vast body of groundbreaking work. Wide-ranging investigation into people's motivations, abilities, attitudes, and perceptions finds that they differ in profound ways from what is typically assumed. The result is that public policy acquires even greater significance, since rather than merely facilitating the conduct of human affairs, policy actually shapes their trajectory.   The first interdisciplinary look at behaviorally informed policymaking   Leading behavioral experts across the social sciences consider important policy problems  &lt;l</t>
  </si>
  <si>
    <t xml:space="preserve"> From well-documented biases to important discrimination and intervention policies, this amazing collection takes a systematic approach to behavioral aspects of public policy and gathers together the best in the psychology of decision making and behavioral economics. —Uri Gneezy, University of California, San Diego[This] is a commanding summary of scholarly work testing some of the most influential theories of how and why people behave as they do, and will be a valuable resource for students, researchers and policy makers looking for a balanced and comprehensive discussion of what can work and what is not known.---Manu Savani, Political Studies Review[Behavioral Foundations of Public Policy] is a master compendium of what we know.---David Brooks, New York Times This book establishes that psychology has a great deal to contribute on public policy matters of great concern to everyone. I doubt whether so many superb psychologists and behavioral scientists have been found between the covers of a single book before. Their contributions do not disappoint and it seems certain that many policy issues are going to look different from now on. —Richard Nisbett, University of Michigan Behavioral public policy is an emerging field, with a great deal of interesting work just beginning to be done. This book is a compilation of perspectives by a truly stellar collection of leading researchers in a range of social science disciplines. For graduate-level courses on public policy, it is difficult to imagine any book that is better for learning about this field. —Daniel J. Benjamin, Cornell University Roll over economists. We have always, pridefully, thought of ourselves as the major arbiters of good public policy: take it or leave it based on cost-benefit analysis. The Behavioral Foundations of Public Policy challenges that hegemony. In each interesting chapter—on topics ranging from discrimination and pover</t>
  </si>
  <si>
    <t>Eldar Shafir is the William Stewart Tod Professor of Psychology and Public Affairs in the Department of Psychology and the Woodrow Wilson School of Public and International Affairs at Princeton University.</t>
  </si>
  <si>
    <t>Twitter</t>
  </si>
  <si>
    <t>A Biography</t>
  </si>
  <si>
    <t>Burgess, Jean / Baym, Nancy K.</t>
  </si>
  <si>
    <t>The sometimes surprising, often humorous story of the forces that came together to shape the central role Twitter now plays in contemporary politics and cultureIs Twitter a place for sociability and conversation, a platform for public broadcasting, or a network for discussion? Digital platforms have become influential in every sphere of communication, from the intimate and everyday to the public, professional, and political. Since the scrappy startup days of social media in the mid-2000s, not only has the worldwide importance of platforms grown exponentially, but also their cultures have shifted dramatically, in a variety of directions. These changes have brought new opportunities for progressive communities to thrive online, as well as widespread problems with commercial exploitation, disinformation, and hate speech.Twitter’s growth over the past decade, like that of much social media, has far surpassed its creators’ vision. Twitter charts this trajectory in the format of a platform biography: a new, streamlined approach to understanding how platforms change over time. Through the often surprising, fast-moving story of Twitter, it illuminates the multiple forces—from politics and business to digital ideologies—that came together to shape the evolution of this revolutionary platform. Jean Burgess and Nancy K. Baym build a rich narrative of how Twitter has evolved as a technology, a company, and a culture, from its origins as a personal messaging service to its transformation into one of the most globally influential social media platforms, where history and culture is not only recorded but written in real time.</t>
  </si>
  <si>
    <t>Siva Vaidhyanathan, author of Antisocial Media: How Facebook Disconnects Us and Undermines Democracy:Burgess and Baym have accomplished a rare feat: They have revealed the history of Twitter to be dynamic and fascinating, have put the users of Twitter in the forefront of the story, and have embedded the story with so many gems of brilliant insight that students, scholars, and retweeters alike will all learn much and enjoy this book.Zizi Papacharissi, editor of the Networked Self series:A deeply original book. Burgess and Baym provide both a deep historical understanding and innovative methodology, amassing to a project greater than the sum of its parts. Twitter has come to play an outsized role in the production of culture, politics, and civic engagement fittingly, this little blue book not only maps the social life of Twitter as a platform, but also demonstrates how to think critically about the platforms we use. Burgess and Baym’s Twitter is thought-provoking, engaging, and relevant to all of us who log on.</t>
  </si>
  <si>
    <t>BurgessJean: Jean Burgess is Director of the Digital Media Research Centre at Queensland University of Technology. She is co-author or editor of five previous books on digital media, communication, and culture, in addition to over a hundred other scholarly outputs.BaymNancy K.: Nancy K. Baym is a Sr. Principal Researcher at Microsoft in Cambridge, Massachusetts. She is the author and co-editor of three previous books about audiences, relationships, and the internet. More information, most of her articles, and some of her talks are available at nancybaym.com.Jean Burgess is Director of the Digital Media Research Centre at Queensland University of Technology. She is co-author or editor of five previous books on digital media, communication, and culture, in addition to over a hundred other scholarly outputs.Nancy K. Baym is a Sr. Principal Researcher at Microsoft in Cambridge, Massachusetts. She is the author and co-editor of three previous books about audiences, relationships, and the internet. More information, most of her articles, and some of her talks are available at nancybaym.com.</t>
  </si>
  <si>
    <t>Christian Slavery</t>
  </si>
  <si>
    <t>Conversion and Race in the Protestant Atlantic World</t>
  </si>
  <si>
    <t>Gerbner, Katharine</t>
  </si>
  <si>
    <t>Early American Studies</t>
  </si>
  <si>
    <t xml:space="preserve"> HIS015040 HISTORY / Europe / Great Britain / Stuart Era (1603-1714); SOC054000 SOCIAL SCIENCE / Slavery</t>
  </si>
  <si>
    <t>Could slaves become Christian? If so, did their conversion lead to freedom? If not, then how could perpetual enslavement be justified? In Christian Slavery, Katharine Gerbner contends that religion was fundamental to the development of both slavery and race in the Protestant Atlantic world. Slave owners in the Caribbean and elsewhere established governments and legal codes based on an ideology of  Protestant Supremacy,  which excluded the majority of enslaved men and women from Christian communities. For slaveholders, Christianity was a sign of freedom, and most believed that slaves should not be eligible for conversion.When Protestant missionaries arrived in the plantation colonies intending to convert enslaved Africans to Christianity in the 1670s, they were appalled that most slave owners rejected the prospect of slave conversion. Slaveholders regularly attacked missionaries, both verbally and physically, and blamed the evangelizing newcomers for slave rebellions. In response, Quaker, Anglican, and Moravian missionaries articulated a vision of  Christian Slavery,  arguing that Christianity would make slaves hardworking and loyal.Over time, missionaries increasingly used the language of race to support their arguments for slave conversion. Enslaved Christians, meanwhile, developed an alternate vision of Protestantism that linked religious conversion to literacy and freedom. Christian Slavery shows how the contentions between slave owners, enslaved people, and missionaries transformed the practice of Protestantism and the language of race in the early modern Atlantic world.</t>
  </si>
  <si>
    <t>IntroductionChapter 1. Christian Slaves in the Atlantic WorldChapter 2. Protestant SupremacyChapter 3. Quaker Slavery and Slave RebellionChapter 4. From Christian to WhiteChapter 5. The Imperial Politics of Slave ConversionChapter 6. The SPG and SlaveryChapter 7. Inner Slavery and Spiritual FreedomChapter 8. Defining True ConversionEpilogue. Proslavery Theology and Black ChristianityNotesBibliographyIndexAcknowledgments</t>
  </si>
  <si>
    <t xml:space="preserve"> How and why did Christianity, seemingly built on spiritual emancipation and equality, give blessing to African slavery in the Americas? Christian Slavery is a powerful new interpretation of this question that will inspire scholars to rethink the connections between religion, race, and slavery in the early modern Atlantic world. &amp;mdashJon Sensbach, University of Florida In looking at this relationship between white-exclusivist 'Protestant Supremacy,' the formation of a paternalist Christian Slavery that encouraged conversion of blacks but discouraged their literacy, and the role of Africans and African Americans in compelling (through their words and actions) a rethinking of the relationship between Christianity and slavery, Gerbner has given us a new synthesis that incorporates the Atlantic world perspective beautifully. And she has given us another version of the grim irony of Southern religious history. &amp;mdashJournal of the American Academy of Religion With impressive chronological and geographical breadth and a clear-eyed, transdenominational perspective, Christian Slavery reveals how the religious programs of early Quakers, Anglicans, and Moravians all became entangled with colonial slavery. &amp;mdashTravis Glasson, Temple University</t>
  </si>
  <si>
    <t>Katharine Gerbner teaches history at the University of Minnesota.</t>
  </si>
  <si>
    <t>The Souls of Black Folk</t>
  </si>
  <si>
    <t>Du Bois, W. E. B.</t>
  </si>
  <si>
    <t xml:space="preserve"> SOC001000 SOCIAL SCIENCE / Ethnic Studies / African American Studies; SOC031000 SOCIAL SCIENCE / Discrimination &amp; Race Relations</t>
  </si>
  <si>
    <t>This collection of essays by scholar-activist W. E. B. Du Bois is a masterpiece in the African American canon. Du Bois, arguably the most influential African American leader of the early twentieth century, offers insightful commentary on black history, racism, and the struggles of black Americans following emancipation. In his groundbreaking work, the author presciently writes that the problem of the twentieth century is the problem of the color line,&amp;rdquo and offers powerful arguments for the absolute necessity of moral, social, political, and economic equality. These essays on the black experience in America range from sociological studies of the African American community to illuminating discourses on religion and Negro music,&amp;rdquo and remain essential reading in our so-called post-racial age.&amp;rdquo A new introduction by Jonathan Scott Holloway explores Du Bois´s signature accomplishments while helping readers to better understand his writings in the context of his time as well as ours.</t>
  </si>
  <si>
    <t>W. E. B. Du Bois (1868&amp;ndash1963) was one of the most important African American intellectuals of the twentieth century. Jonathan Scott Holloway is&amp;#160Edmund Morgan professor&amp;#160of history, African American studies, and American studies at Yale University.</t>
  </si>
  <si>
    <t>Intercultural Communication</t>
  </si>
  <si>
    <t>Chen, Ling</t>
  </si>
  <si>
    <t>9</t>
  </si>
  <si>
    <t>This handbook takes a multi-disciplinary approach to offer a current state-of-art survey of intercultural communication (IC) studies. The chapters aim for conceptual comprehension, theoretical clarity and empirical understanding with good practical implications. Attention is mostly on face to face communication and networked communication facilitated by digital technologies, much less on technically reproduced mass communication. Contributions cover both cross cultural communication (implicit or explicit comparative works on communication practices across cultures) and intercultural communication (works on communication involving parties of diverse cultural backgrounds). Topics include generally histories of IC research, theoretical perspectives, non-western theories, and cultural communication specifically communication styles, emotions, interpersonal relationships, ethnocentrism, stereotypes, cultural learning, cross cultural adaptation, and cross border messagesand particular context of conflicts, social change, aging, business, health, and new media. Although the book is prepared for graduate students and academicians, intercultural communication practitioners will also find something useful here.</t>
  </si>
  <si>
    <t>Ling Chen, Hong Kong Baptist University, Hong Kong.</t>
  </si>
  <si>
    <t>Hindu Nationalism</t>
  </si>
  <si>
    <t>Jaffrelot, Christophe</t>
  </si>
  <si>
    <t xml:space="preserve"> POL009000 POLITICAL SCIENCE / Comparative Politics; POL031000 POLITICAL SCIENCE / Political Ideologies / Nationalism &amp; Patriotism; REL032000 RELIGION / Hinduism / General</t>
  </si>
  <si>
    <t>Hindu nationalism came to world attention in 1998, when the Hindu nationalist Bharatiya Janata Party (BJP) won national elections in India. Although the BJP was defeated nationally in 2004, it continues to govern large Indian states, and the movement it represents remains a major force in the world's largest democracy. This book presents the thought of the founding fathers and key intellectual leaders of Hindu nationalism from the time of the British Raj, through the independence period, to the present. Spanning more than 130 years of Indian history and including the writings of both famous and unknown ideologues, this reader reveals how the  Hindutuva  movement approaches key issues of Indian politics. Covering such important topics as secularism, religious conversion, relations with Muslims, education, and Hindu identity in the growing diaspora, this reader will be indispensable for anyone wishing to understand contemporary Indian politics, society, culture, or history.</t>
  </si>
  <si>
    <t>No similar collection of primary materials exists, but now no other is necessary.---Brian K. Pennington, Religious Studies Review Hindu Nationalism: A Reader is an extraordinarily well-researched, well-thought-out, and useful anthology. The selection of reading material is terrific. There is nothing of comparable scope available yet. —Pratap Bhanu Mehta, author of The Burden of DemocracyJaffrelot has given us a valuable reference tool. It is possibly one for those who already have some sense of what the significance of Hindu nationalism has been rather than for the absolute beginner. Its strength lies in the clarity of the trajectory it depicts.---Shabum Tejani, Culture and Religion As the foremost expert on Hindu nationalism, Jaffrelot has employed his impressive knowledge to produce a comprehensive and well-organized volume that is likely to become the seminal sourcebook on the subject for many years to come. —Thomas Blom Hansen, author of The Saffron Wave: Democracy and Hindu Nationalism in Modern India</t>
  </si>
  <si>
    <t>Christophe Jaffrelot is director of the Centre d' Etudes et de Recherches Internationales (CERI-Sciences Po/CNRS) in Paris. His books include India's Silent Revolution: The Rise of the Lower Castes in North India.</t>
  </si>
  <si>
    <t>Making Motherhood Work</t>
  </si>
  <si>
    <t>How Women Manage Careers and Caregiving</t>
  </si>
  <si>
    <t>Collins, Caitlyn</t>
  </si>
  <si>
    <t xml:space="preserve"> POL019000 POLITICAL SCIENCE / Public Policy / Social Services &amp; Welfare; POL038000 POLITICAL SCIENCE / Public Policy / Cultural Policy; SOC026010 SOCIAL SCIENCE / Sociology / Marriage &amp; Family; SOC028000 SOCIAL SCIENCE / Women's Studies; SOC032000 SOCIAL SCIENCE / Gender Studies</t>
  </si>
  <si>
    <t>A moving, cross-national account of working mothers’ daily lives—and the revolution in public policy and culture needed to improve themThe work-family conflict that mothers experience today is a national crisis. Women struggle to balance breadwinning with the bulk of parenting, and stress is constant. Social policies don’t help. Of all Western industrialized countries, the United States ranks dead last for supportive work-family policies: No federal paid parental leave. The highest gender wage gap. No minimum standard for vacation and sick days. The highest maternal and child poverty rates. Can American women look to European policies for solutions? Making Motherhood Work draws on interviews that sociologist Caitlyn Collins conducted over five years with 135 middle-class working mothers in Sweden, Germany, Italy, and the United States. She explores how women navigate work and family given the different policy supports available in each country.Taking readers into women’s homes, neighborhoods, and workplaces, Collins shows that mothers’ desires and expectations depend heavily on context. In Sweden—renowned for its gender-equal policies—mothers assume they will receive support from their partners, employers, and the government. In the former East Germany, with its history of mandated employment, mothers don’t feel conflicted about working, but some curtail their work hours and ambitions. Mothers in western Germany and Italy, where maternalist values are strong, are stigmatized for pursuing careers. Meanwhile, American working mothers stand apart for their guilt and worry. Policies alone, Collins discovers, cannot solve women’s struggles. Easing them will require a deeper understanding of cultural beliefs about gender equality, employment, and motherhood. With women held to unrealistic standards in all four countries, the best solutions demand that we redefine motherhood, work, and family.Making Motherhood Work vividly demon</t>
  </si>
  <si>
    <t xml:space="preserve"> Collins, a sociology professor, draws on interviews with working mothers in four different countries in this evenhanded, discerning exploration of work-family balance. Organizing her research by country, Collins finds that balance requires a harmonious confluence of workplace accommodations, government policies, and supportive cultural attitudes. . . . Collins suggests that policies must be passed in packages, rather than piecemeal—for example, making sure that daycare is available for children at the age when parental leave ends—to be most useful. This study, whose comparative approach illuminates how cultural norms affect policies and economic results, is intelligent, thought-provoking, and clarifying.  Ultimately, this book is a rallying cry to value ‘caregiving, as well as the people who provide that care’. ---Emma Jacobs, Financial Times Making Motherhood Work . . . surveys the state of affairs in Sweden (long heralded as a bastion of gender equality and a paradise for working moms) the former East Germany (where you see vestiges of a communist system that encouraged mothers to work) western Germany (where culture hasn’t caught up with pro-mom policies) Italy (where women seem supported by family and the state but don’t feel that way) and the United States (where because we get the least organizational and governmental help, we are 'drowning in stress'). . . .  Collins’s theme is that, while progressive policies can improve the lives of working mothers, cultural beliefs and narratives must move in tandem. And lawmakers and organizations must beware of unintended consequences for example, long maternity leaves are nice but also reinforce the idea that women should be primary caregivers. ---Allison Beard, Harvard Business Review</t>
  </si>
  <si>
    <t>Caitlyn Collins is assistant professor of sociology at Washington University in St. Louis. Her work has been covered by the Atlantic, NPR, and the Washington Post. She lives in St. Louis, Missouri.</t>
  </si>
  <si>
    <t>Who Can Speak and Who Is Heard/Hurt?</t>
  </si>
  <si>
    <t>Facing Problems of Race, Racism, and Ethnic Diversity in the Humanities in Germany</t>
  </si>
  <si>
    <t>Motyl, Katharina / Kopp, Luvena / Hirschfelder, Nicole / Arghavan, Mahmoud</t>
  </si>
  <si>
    <t>Kultur und soziale Praxis</t>
  </si>
  <si>
    <t xml:space="preserve"> SOC031000 SOCIAL SCIENCE / Discrimination &amp; Race Relations</t>
  </si>
  <si>
    <t>Ethnic diversity, 'race', and racism have been subject to discussion in American studies departments at German universities for many years. It appears that especially in the past few decades, ethnic minorities and 'new immigrants' have increasingly become objects of scholarly inquiry. Such research questions focus on the U.S. and other traditionally multicultural societies that have emerged out of historical situations shaped by (settler) colonialism, slavery and/or large-scale immigration. Paradoxically, these studies have overwhelmingly been conducted by white scholars born in Germany and holding German citizenship. Scholars with actual experience of racial discrimination have remained largely unheard.Departing from a critique of practices employed by the German branch of the American studies, the volume offers (self-)reflective approaches by scholars from different fields in the German humanities. It thereby seeks to provide a solid basis for thorough and candid discussions of the mechanisms behind and the implications of racialized power relations in the German humanities and German society at large.</t>
  </si>
  <si>
    <t>Mahmoud Arghavan (Dr.) coordinates the unit for Help for Refugees, Migration, and Integration at the Inner Mission in Munich. He completed his PhD in 2013 at the Free University of Berlin with a dissertation on Iranian American literature. From 2014 to 2016, he worked as an adjunct lecturer at the American studies department of the University of Tübingen. His research interests include diaspora studies, postcolonial studies, critical race theory, and border studies.Nicole Hirschfelder (Dr.) is an associate professor at the American studies department at the University of Tübingen and an associate member of the collaborative research center (Sonderforschungsbereich) 923  Threatened Order - Societies Under Stress . She was a visiting professor at the University of Maryland in 2016. Her main areas of scholarship (figurational sociology, inequality, and the Civil Rights Movement) inform her collaborations with schools that strive to facilitate dialogues about the specific meanings of the Black Lives Matter movement in the U.S. and Germany.Luvena Kopp (M.A.) teaches film, literature, and cultural studies at the University of Tübingen. Her research interests include concepts of figurational sociology as developed by Pierre Bourdieu and Norbert Elias, power relations, and the films of Spike Lee.Katharina Motyl (Dr.) is a postdoctoral scholar at the American studies department of the University of Tübingen and a member of the collaborative research center (Sonderforschungsbereich) 923  Threatened Order - Societies under Stress . Her research focuses on Arab American literature, global Arab and Muslim perspectives on the 'War on Terror', the sociocultural history of drugs and addiction, African American expressive culture as well as Native American cultures and knowledge systems.</t>
  </si>
  <si>
    <t>The Age of Lone Wolf Terrorism</t>
  </si>
  <si>
    <t>Hamm, Mark / Spaaij, Ramón</t>
  </si>
  <si>
    <t>Studies in Transgression</t>
  </si>
  <si>
    <t xml:space="preserve"> LAW026000 LAW / Criminal Law / General; POL037000 POLITICAL SCIENCE / Terrorism; SOC004000 SOCIAL SCIENCE / Criminology</t>
  </si>
  <si>
    <t>The lethality of lone-wolf terrorism has reached an all-time high in the United   States. Isolated individuals using firearms with high-capacity magazines are committing brutally efficient killings with the aim of terrorizing others, yet there is little consensus on what connects these crimes and the motivations behind them. In The Age of Lone Wolf Terrorism, terrorism experts Mark S. Hamm and Ramón Spaaij combine criminological theory with empirical and ethnographic research to map the pathways of lone-wolf radicalization, helping with the identification of suspected behaviors and recognizing patterns of indoctrination.Reviewing comprehensive data on these actors, including more than two hundred terrorist incidents, Hamm and Spaaij find that a combination of personal and political grievances lead lone wolves to befriend online sympathizers—whether jihadists, white supremacists, or other antigovernment extremists—and then announce their intent to commit terror when triggered. Hamm and Spaaij carefully distinguish between lone wolves and individuals radicalized within a group dynamic. This important difference is what makes this book such a significant manual for professionals seeking richer insight into the transformation of alienated individuals into armed warriors. Hamm and Spaaij conclude with an analysis of recent FBI sting operations designed to prevent lone-wolf terrorism in the United States, describing who gets targeted, strategies for luring suspects, and the ethics of arresting and prosecuting citizens.</t>
  </si>
  <si>
    <t>ForewordIntroduction: The Age of Lone Wolf Terrorism1. Identifying Commonalities Among Lone Wolf Terrorists2. Old Wine in New Skin: Reimagining Lone Wolf Terrorism3. The American Lone Wolf Terrorist: Trends, Modus Operandi, and Background Factors4. The Roots of Radicalization5. The Enablers6. Broadcasting Intent: The Key to Preventing Lone Wolf Terrorism7. Triggering Events8. The Radicalization Model of Lone Wolf Terrorism9. The Little Rock Military Shooting10. The Pittsburgh Police Shooting11. Lone Wolf Sting Operations12. Lone Wolf Terrorism and FBI MythmakingConclusion: Countering Lone Wolf TerrorismAppendix: List of CasesNotesIndex</t>
  </si>
  <si>
    <t>from the foreword by Simon Cottee:The enduring merit of The Age of Lone Wolf Terrorism is that it provides an empirically robust and theoretically nuanced framework for addressing how ordinary individuals can become the agents of extraordinary violence and destruction.Karen J. Greenberg, Director, Center on National Security, Fordham University:A searing, eye-opening, and comprehensive depiction of the evolving nature of terrorism in the United States, The Age of Lone Wolf Terrorism is certain to become essential reading for anyone interested in understanding both the factors leading to terrorism and new ways of approaching counterterrorism. Hamm and Spaaij's detailed analysis of the connection between personal circumstances and contemporary social and political realities shed light on aspects of terrorism that are all too often overlooked. Their work is an indispensable primer for policy makers, counterterrorism experts, and students of terrorism.Keith Hayward, University of Copenhagen:Defined variously as a 'radical loser,' a 'lunatic assassin,' or more grandiosely as a symptom of our fractured political age, the lone wolf terrorist is a much-commented-upon but frequently misunderstood phenomenon. Thankfully, with the publication of Hamm and Spaaij's compelling new work, The Age of Lone Wolf Terrorism, we now have the definitive resource with which to explore both the mindset and the motivations of this most perplexing of political extremists. Crisply written and extraordinarily rich in empirical detail, this is essential reading for students of terrorism, criminologists concerned with political violence, and anyone else interested in the evolving nature of late modern radicalization.Andrew Silke, University of East London:If you read only one book on lone wolf terrorism, this should be it. It sets the benchmark on what we know about this threat and what can be done to safeguard the future. Superb.Richard English, D</t>
  </si>
  <si>
    <t>Mark S. Hamm is a professor of criminology at Indiana State University and a senior research fellow at the Terrorism  Center, John Jay College of Criminal Justice, City University of New York. His books include Terrorism as Crime: From Oklahoma City to Al-Qaeda and Beyond (2007) and The Spectacular Few: Prisoner Radicalization and the Evolving Terrorist Threat (2013).Ramón Spaaij is a sociologist based at Victoria University and the University of Amsterdam. His books include Understanding Football Hooliganism (2006), Understanding Lone Wolf Terrorism: Global Patterns, Motivation, and Prevention (2012), and Sport and Social Exclusion in Global Society (2014).</t>
  </si>
  <si>
    <t>In Search of Deeper Learning</t>
  </si>
  <si>
    <t>The Quest to Remake the American High School</t>
  </si>
  <si>
    <t>Fine, Sarah / Mehta, Jal</t>
  </si>
  <si>
    <t xml:space="preserve"> EDU025000 EDUCATION / Secondary; EDU034000 EDUCATION / Educational Policy &amp; Reform / General; EDU036000 EDUCATION / Organizations &amp; Institutions; EDU040000 EDUCATION / Philosophy, Theory &amp; Social Aspects; EDU054000 EDUCATION / Urban</t>
  </si>
  <si>
    <t>An award-winning professor and an accomplished educator, Jal Mehta and Sarah Fine take us beyond the hype of reform and inside some of America’s most innovative classrooms to show what is working—and what isn’t. In a world where test scores have been king, this boldly humanistic book offers a rich account of what education can be at its best.</t>
  </si>
  <si>
    <t>CoverTitle PageCopyrightContentsIntroduction&amp;#0&amp;#0&amp;#0&amp;#0&amp;#0&amp;#0&amp;#0&amp;#0&amp;#0&amp;#0&amp;#0&amp;#0&amp;#0&amp;#0&amp;#0&amp;#0&amp;#0&amp;#0&amp;#01. The State of Deeper Learning in American High Schools2. The Progressive Frontier: Project-Based Learning3. No Excuses Schools: Benefits and Tradeoffs4. International Baccalaureate: A System for Deeper Learning?5. The Comprehensive High School: Performance versus Learning6. Deeper Learning at the Margins: Why the Periphery Is More Vital than the Core7. Deeper Teaching: Rigor, Joy, and Apprenticeship8. Mastery, Identity, Creativity, and the Future of SchoolingAppendix: MethodologyNotesAcknowledgmentsIndex</t>
  </si>
  <si>
    <t>In their brave search for depth in American high schools, scholars Jal Mehta and Sarah Fine suffered many disappointments… Undeterred, they spent 750 hours observing classes, interviewed more than 300 people, and produced the best book on high school dynamics I have ever read.-- Jay Mathews Washington PostA hopeful, easy-to-read narrative on what the best teachers do and what deep, engaging learning looks like for students. Grab this text if you’re looking for a celebration of what’s possible in American schools.-- Marissa King EdutopiaLucid and engaging… The authors offer lively vignettes, a framework grounded in history and research, and a powerful, precise, and organized critical analysis. Mehta and Fine’s account of a holistic model for cultivating ‘learners ready to meet the challenges of the modern world’ will be as accessible to an intelligent parent as to a school board administrator.-- Publishers WeeklyThis vision of teaching offers some hope for the future…This work will challenge educators to rethink how adolescents should learn…For those who are ready to transform schools.-- Library JournalNot since The Good High School and Horace’s Compromise in the 1980s has there been a book which so comprehensively examines the American high school. In Search of Deeper Learning offers vivid examples of joyful and engaging classrooms along with keen insights about what it will take to make these kinds of classrooms the norm rather than the exception in our schools. A must-read for anyone interested in the fate of the American high school.-- Linda Darling-Hammond, President and CEO, Learning Policy InstituteIn Search of Deeper Learning is both theoretically sophisticated and deeply accessible. This is the first and only book to depict not just the constraints on good teaching, but also how good teachers transcend them. A superb book in every w</t>
  </si>
  <si>
    <t>Manly States</t>
  </si>
  <si>
    <t>Masculinities, International Relations, and Gender Politics</t>
  </si>
  <si>
    <t>Hooper, Charlotte</t>
  </si>
  <si>
    <t xml:space="preserve"> POL011000 POLITICAL SCIENCE / International Relations / General; SOC010000 SOCIAL SCIENCE / Feminism &amp; Feminist Theory; SOC018000 SOCIAL SCIENCE / Men's Studies; SOC032000 SOCIAL SCIENCE / Gender Studies</t>
  </si>
  <si>
    <t>Much has been written on how masculinity shapes international relations, but little feminist scholarship has focused on how international relations shape masculinity. Charlotte Hooper draws from feminist theory to provide an account of the relationship between masculinity and power. She explores how the theory and practice of international relations produces and sustains masculine identities and masculine rivalries.This volume asserts that international politics shapes multiple masculinities rather than one static masculinity, positing an interplay between a  hegemonic masculinity  (associated with elite, western male power) and other subordinated, feminized masculinities (typically associated with poor men, nonwestern men, men of color, and/or gay men). Employing feminist analyses to confront gender-biased stereotyping in various fields of international political theory—including academic scholarship, journals, and popular literature like The Economist—Hooper reconstructs the nexus of international relations and gender politics during this age of globalization.</t>
  </si>
  <si>
    <t>List of IllustrationsAcknowledgmentsIntroductionPart I. Theorizing Masculinities1. The Construction of Gender Identity2. Masculinities and MasculinismPart II. Masculinities, IR, and Gender Politics3. Masculinities in International Relations4. The Economist's Masculine Credentials5. The Economist, Globalization, and Masculinities6. The Economist/IR IntertextConclusion: IR and the (Re)Making of Hegemonic MasculinityNotesReference List and BibliographyIndex</t>
  </si>
  <si>
    <t>Matthew Basso:With the publication of this text Hooper joins the first rank of scholars using interdisciplinary tools to investigate questions of manhood and power.Crucial for illuminating the current contests between and among hegemonic and subordinated masculinities now in play.Hooper draws conceptual, normative, and discursive parallels between the discipline of international relations and its practice in real life... fascinating... excellent.Contributes to the theoretical development of international relations and is important reading for those interested in the challenge of incorporating gender into the field... This book will engage scholars interested in issues of gender identity and globalization apparent in popular culture</t>
  </si>
  <si>
    <t>Charlotte Hooper won the British International Studies Association best dissertation prize in 1998. She now teaches gender and international relations at the University of Bristol.</t>
  </si>
  <si>
    <t>Creator Culture</t>
  </si>
  <si>
    <t>An Introduction to Global Social Media Entertainment</t>
  </si>
  <si>
    <t>Cunningham, Stuart / Craig, David</t>
  </si>
  <si>
    <t xml:space="preserve"> COM060140 COMPUTERS / Web / Social Media; SOC052000 SOCIAL SCIENCE / Media Studies</t>
  </si>
  <si>
    <t>Explores new perspectives on social media entertainmentThere is a new class of cultural producers—YouTube vloggers, Twitch gameplayers, Instagram influencers, TikTokers, Chinese wanghong, and others—who are part of a rapidly emerging and highly disruptive industry of monetized “user-generated” content. As this new wave of native social media entrepreneurs emerge, so do new formations of culture and the ways they are studied.In this volume, contributors draw on scholarship in media and communication studies, science and technology studies, and social media, Internet, and platform studies, in order to define this new field of study and the emergence of creator culture. Creator Culture introduces readers to new paradigms of social media entertainment from critical perspectives, demonstrating both relations to and differentiations from the well-established media forms and institutions traditionally within the scope of media studies.This volume does not seek to impose a uniform perspective rather, the goal is to stimulate in-depth, globally-focused engagement with this burgeoning industry and establish a dynamic research agenda for scholars, teachers, and students, as well as creators and professionals across the media, communication, creative, and social media industries.</t>
  </si>
  <si>
    <t>This lively collection puts forth a persuasive case for ‘creator culture’ as a major new force in media industries worldwide. Drawing from intricate analyses and ethnographies of creator practices across the globe, the scholars in this volume show how today’s social media entrepreneurs exist at the uneasy intersection of platforms, legacy media, and advertising. From unboxing videos to fashion influencers, these essays explore the cultural logics of online creators and their larger sociocultural contexts. An essential collection for scholars of branding, celebrity, and social media, and anyone interested in the future of entertainment.What could once be referred to confidently as ‘the media’ has fragmented into a diverse array of creators, platforms, audiences, communities, regulatory responsibilities, and business models. With Creator Culture, Cunningham and Craig have captured the zeitgeist of social media entertainment, bringing together an array of leading international researchers to critically analyze this emergent field.</t>
  </si>
  <si>
    <t>CunninghamStuart: Stuart Cunningham is Distinguished Professor of Media and Communication, Queensland University of Technology. His most recent books include Media Economics (with Terry Flew and Adam Swift, 2015), Screen Distribution and the New King Kongs of the Online World (with Jon Silver, 2013), and Hidden Innovation: Policy, Industry and the Creative Sector (2013).CraigDavid: David Craig is Clinical Associate Professor at USC’s Annenberg School for Communication and Journalism and a visiting scholar at Shanghai Jiao Tong University’s Institute of Cultural and Creative Industries. Craig is also an Emmy-nominated Hollywood producer and TV executive who has supervised or produced over thirty critically acclaimed films, series, documentaries, books, web series, and stage productions.BaymNancy K.: Nancy K. Baym is a Sr. Principal Researcher at Microsoft in Cambridge, Massachusetts. She is the author and co-editor of three previous books about audiences, relationships, and the internet. More information, most of her articles, and some of her talks are available at nancybaym.com.Stuart Cunningham is Distinguished Professor of Media and Communication, Queensland University of Technology. His most recent books include Media Economics (with Terry Flew and Adam Swift, 2015), Screen Distribution and the New King Kongs of the Online World (with Jon Silver, 2013), and Hidden Innovation: Policy, Industry and the Creative Sector (2013).David Craig is Clinical Associate Professor at USC Annenberg’s School for Communication and Journalism and a Fellow at the Peabody Media Center. Craig is also a veteran media producer and executive nominated for many Emmy Awards and responsible for over thirty critically-acclaimed films, TV programs, and stage productions.Nancy K. Baym is a Sr. Principal Researcher at Microsoft in Cambridge, Massachusetts. She is the author and</t>
  </si>
  <si>
    <t>The Racial Contract</t>
  </si>
  <si>
    <t>Mills, Charles W.</t>
  </si>
  <si>
    <t xml:space="preserve"> PHI005000 PHILOSOPHY / Ethics &amp; Moral Philosophy; PHI019000 PHILOSOPHY / Political; SOC031000 SOCIAL SCIENCE / Discrimination &amp; Race Relations</t>
  </si>
  <si>
    <t>The Racial Contract puts classic Western social contract theory, deadpan, to extraordinary radical use. With a sweeping look at the European expansionism and racism of the last five hundred years, Charles W. Mills demonstrates how this peculiar and unacknowledged  contract  has shaped a system of global European domination: how it brings into existence  whites  and  non-whites,  full persons and sub-persons, how it influences white moral theory and moral psychology and how this system is imposed on non-whites through ideological conditioning and violence. The Racial Contract argues that the society we live in is a continuing white supremacist state.As this 25th anniversary edition—featuring a foreword by Tommy Shelbie and a new preface by the author—makes clear, the still-urgent The Racial Contract continues to inspire, provoke, and influence thinking about the intersection of the racist underpinnings of political philosophy.</t>
  </si>
  <si>
    <t>INTRODUCTION1. OVERVIEWThe Racial Contract is political, moral, and epistemologicalThe Racial Contract is a historical actualityThe Racial Contract is an exploitation contract2. DETAILSThe Racial Contract norms (and races) spaceThe Racial Contract norms (and races) the individualThe Racial Contract underwrites the modernsocial contractThe Racial Contract has to be enforced throughviolence and ideological conditioning3.  NATURALIZED  MERITSThe Racial Contract historically tracks the actual moral/political consciousness of (most) white moral agentsThe Racial Contract has always been recognized by nonwhites as the real moral/political agreement to be challengedThe  Racial Contract  as a theory is explanatorily superior to the raceless social contract</t>
  </si>
  <si>
    <t xml:space="preserve"> An important and timely reminder of the ways in which a philosophy which ignores race is bound up with the privileging of whiteness.  This book is a testament to Mills's expertise as a philosopher, a scholar, and a downright intelligent writer.  Mills contends that the ground zero of Western democratic societies is not the mythical social contract that has prevailed among political philosophers but a 'racial contract.'  Mills radically challenges us to reevaluate how we think about social contract theory, the concept of race, and the structure of our political systems. This is a very important book indeed. </t>
  </si>
  <si>
    <t>The late Charles Mills (d. 2021) was Distinguished Professor of Philosophy at the CUNY Graduate Center, after previously teaching at the University of Oklahoma, University of Illinois at Chicago, and Northwestern University. His books include Blackness Visible and Black Rights/White Wrongs.Tommie Shelby is the Caldwell Titcomb Professor of African and African American Studies and of Philosophy at Harvard University.</t>
  </si>
  <si>
    <t>A Field Guide to White Supremacy</t>
  </si>
  <si>
    <t>Belew, Kathleen / Gutierrez, Ramon A.</t>
  </si>
  <si>
    <t xml:space="preserve"> HIS036000 HISTORY / United States / General; LAW032000 LAW / Emigration &amp; Immigration; POL004000 POLITICAL SCIENCE / Civil Rights; POL037000 POLITICAL SCIENCE / Terrorism; SOC031000 SOCIAL SCIENCE / Discrimination &amp; Race Relations; SOC070000 SOCIAL SCIENCE / Race &amp; Ethnic Relations</t>
  </si>
  <si>
    <t>Drawing explicit lines, across time and a broad spectrum of violent acts, to provide the definitive field guide for understanding and opposing white supremacy in America &amp;#160 Hate, racial violence, exclusion, and racist laws receive breathless media coverage, but such attention focuses on distinct events that gain our attention for twenty-four hours. The events are presented as episodic one-offs, unfortunate but uncanny exceptions perpetrated by lone wolves, extremists, or individuals suffering from mental illness&amp;mdashand then the news cycle moves on. If we turn to scholars and historians for background and answers, we often find their knowledge siloed in distinct academic subfields, rarely connecting current events with legal histories, nativist insurgencies, or centuries of misogynist, anti-Black, anti-Latino, anti-Asian, and xenophobic violence. But recent hateful actions are deeply connected to the past&amp;mdashjoined not only by common perpetrators, but by&amp;#160the vast complex of systems, histories, ideologies, and personal beliefs that comprise white supremacy in the United States. &amp;#160 Gathering together a cohort of researchers and writers, A Field Guide to White Supremacy provides much-needed connections between violence present and past. This book illuminates the career of white supremacist and patriarchal violence in the United States, ranging across time and impacted groups in order to provide a working volume for those who wish to recognize, understand, name, and oppose that violence. The Field Guide is meant as an urgent resource for journalists, activists, policymakers, and citizens, illuminating common threads in white supremacist actions at every scale, from hate crimes and mass attacks to policy and law. Covering immigration, antisemitism, gendered violence, anti-Black lynching, and organized domestic terrorism, the authors exhume white supremacy as a motivating force in manifold parts of American li</t>
  </si>
  <si>
    <t>Thoughts on the Associated Press Stylebook, by Kathleen Belew et al. Introduction, by Kathleen Belew and Ram&amp;oacuten A. Guti&amp;eacuterrez Section I Building, Protecting, and Profiting from Whiteness 1. Nation v. Municipality: Indigenous Land Recovery, Settler Resentment, and Taxation on the Oneida Reservation Doug Kiel 2. A Culture of Racism Keeanga-Yamahtta Taylor 3. Policing the Boundaries of the White Republic: From Slave Codes to Mass Deportations Juan F. Perea 4. The Arc of American Islamophobia: From Early History through the Present Khaled A. Beydoun Section II Iterations of White Supremacy 5. The Longest War: Rape Culture and Domestic Violence Rebecca Solnit 6. The Pain We Still Need to Feel: The New Lynching Memorial Confronts the Racial Terrorism That Corrupted America&amp;mdashand Still Does Jamelle Bouie 7. Anti-Asian Violence and U.S. Imperialism Simeon Man 8. Homophobia and American Nationalism: Mass Murder at the Pulse Nightclub Roderick Ferguson 9. Wounds of White Supremacy: Understanding the Epidemic of Violence against Black and Brown Trans Women/Femmes Croix Saffin 10. On Antisemitism Judith Butler Section III Anti-Immigrant Nation 11. Fear of White Replacement: Latina Fertility, White Demographic Decline, and Immigration Reform Leo R. Chavez 12. Unmaking the Nation of Immigrants: How John Tanton´s Network of Organizations Transformed Policy and Politics Carly Goodman 13. The Expulsion of Immigrants: America´s Deportation Machine Adam Goodman 14. The Detention and Deportation Regime as a Conduit of Death: Memorializing and Mourning Migrant Loss Jessica Ordaz Section IV White Supremacy from Fringe to Mainstream 15. A Recent His</t>
  </si>
  <si>
    <t>BelewKathleen: Kathleen Belew is a historian of the present and leading expert on the white power movement, vigilante violence, and political extremism. Her first book, Bring the War Home, has been discussed on Fresh Air, Newshour, Frontline, and in the New York Times. &amp;#160Ram&amp;oacuten A. Guti&amp;eacuterrez has written extensively on the history of race, gender, and sexuality in Latin American and among Latina/os in the US, offering courses on these topics at the University of Chicago.</t>
  </si>
  <si>
    <t>National Interests in International Society</t>
  </si>
  <si>
    <t>Finnemore, Martha</t>
  </si>
  <si>
    <t>How do states know what they want? Asking how interests are defined and how changes in them are accommodated, Martha Finnemore shows the fruitfulness of a constructivist approach to international politics. She draws on insights from sociological...</t>
  </si>
  <si>
    <t>Martha Finnemore is University Professor of Political Science and International Affairs at The George Washington University.</t>
  </si>
  <si>
    <t>Virtue Politics</t>
  </si>
  <si>
    <t>Soulcraft and Statecraft in Renaissance Italy</t>
  </si>
  <si>
    <t>Hankins, James</t>
  </si>
  <si>
    <t xml:space="preserve"> HIS027060 HISTORY / Military / Strategy; HIS037020 HISTORY / Renaissance; POL003000 POLITICAL SCIENCE / Civics &amp; Citizenship; POL010000 POLITICAL SCIENCE / History &amp; Theory; POL016000 POLITICAL SCIENCE / Political Process / General</t>
  </si>
  <si>
    <t>James Hankins challenges the view that the Renaissance was the seedbed of modern republicanism, with Machiavelli as exemplary thinker. What most concerned Renaissance political theorists, Hankins contends, was not reforming laws but shaping citizens. To secure the social good, they fostered virtue through a new program of education: the humanities.</t>
  </si>
  <si>
    <t>CoverTitle PageCopyrightDedicationContentsPrefaceA New “Paideuma” and the Birth of the HumanitiesThe Causes of the CrisisThe Reform of Christian CultureThe Humanist Movement Takes ShapeObedience and LegitimacyVirtue PoliticsClassical Sources of Virtue PoliticsHow Not to Reform a RepublicEloquence and the “Virtuous Environment”A New Way of Thinking about PoliticsThe Renaissance Concept of the StateWhat Is the Meaning of Respublica in the Italian Renaissance?Respublica RomanaRespublica in Medieval Scholasticism&lt;div class='ch-level-2' cla</t>
  </si>
  <si>
    <t>Magisterial…Humanist scholars in the Italian Renaissance were concerned with many of the same puzzles that obsess us today…Hankins shows that the humanists’ obsession with character explains their surprising indifference to particular forms of government. If rulers lacked authentic virtue, they believed, it did not matter what institutions framed their power.-- Wall Street JournalPuts the politics back into humanism in an extraordinarily deep and far-reaching way…This is certainly a landmark publication…For generations to come, all who write about the political thought of Italian humanism will have to refer to it its influence will be—like that of virtue itself in the theories of the authors it studies—nothing less than transformative.-- Noel Malcolm American AffairsA magisterial work by one of the world’s leading experts on the intellectual history of the Renaissance…One of the many strengths of Hankins’ volume is the great erudition with which he persuasively presents a different paradigm for understanding the Italian Renaissance.-- Carl O’Brien Bryn Mawr Classical ReviewPerhaps the greatest study ever written of Renaissance political thought. The breadth of James Hankins’s book surpasses that of the reigning incumbents, Hans Baron’s Crisis of the Early Italian Renaissance and the first volume of Quentin Skinner’s classic Foundations of Modern Political Thought. It is also a book of bold argument and relevance. Hankins concentrates on the classic Italian Renaissance—Petrarch to Machiavelli…However, he escapes the conventional fixation on Florence and its chancellors. Leonardo Bruni and Machiavelli are here, but so too are the Roman jurist Mario Salamonio, the Greek translator George of Trebizond, the travelling ‘merchant scholar’ Cyriac of Ancona. Nor does Hankins limit himself to the familiar canon, but mines a deep vein of histories, biographies, letters, orations and treatises, both pr</t>
  </si>
  <si>
    <t>When People Come First</t>
  </si>
  <si>
    <t>Critical Studies in Global Health</t>
  </si>
  <si>
    <t>Petryna, Adriana / Biehl, João</t>
  </si>
  <si>
    <t xml:space="preserve"> MED078000 MEDICAL / Public Health; POL033000 POLITICAL SCIENCE / Globalization; SOC002010 SOCIAL SCIENCE / Anthropology / Cultural &amp; Social</t>
  </si>
  <si>
    <t>When People Come First critically assesses the expanding field of global health. It brings together an international and interdisciplinary group of scholars to address the medical, social, political, and economic dimensions of the global health enterprise through vivid case studies and bold conceptual work. The book demonstrates the crucial role of ethnography as an empirical lantern in global health, arguing for a more comprehensive, people-centered approach.  Topics include the limits of technological quick fixes in disease control, the moral economy of global health science, the unexpected effects of massive treatment rollouts in resource-poor contexts, and how right-to-health activism coalesces with the increased influence of the pharmaceutical industry on health care. The contributors explore the altered landscapes left behind after programs scale up, break down, or move on. We learn that disease is really never just one thing, technology delivery does not equate with care, and biology and technology interact in ways we cannot always predict. The most effective solutions may well be found in people themselves, who consistently exceed the projections of experts and the medical-scientific, political, and humanitarian frameworks in which they are cast. When People Come First sets a new research agenda in global health and social theory and challenges us to rethink the relationships between care, rights, health, and economic futures.</t>
  </si>
  <si>
    <t>When People Come First would be a valuable accessory in any global health practitioner's toolkit, and essential reading for global health students.---Jocalyn Clark, PLoS Speaking of Medicine blog Rapid social change is the one constant in this ambitious volume. These pages come to life and are wrenching because they never seek to elide the messiness of experience. With ethnographic evidence from some of the most important theaters of global health, the authors give us a sound understanding of the collision of a crushing burden of disease, emerging audit cultures, and new therapeutic regimes. As case studies rooted in long familiarity but alive to overwhelming transformation, they will stand the test of time. —Paul Farmer, Harvard Medical School and Partners in HealthThis text has significant potential as a teaching resource both for clinical family medicine and for those exploring global health--the problems it addresses are real, the need for ethnographic rather than program-focused understandings of local reality is well articulated, and the challenge presented by the book to look at things differently is valuable to those learning to practice in any setting.---William Cayley Jr, MD, MDiv, Family MedicineWhen People Come First is a strong and ethnographically grounded collection featuring many of the most talented theorists and writers currently studying global health.---Svea Closser, American Ethnologist Global health is a big business: the World Bank, the World Health Organization, the United Nations, the Gates Foundation, academia, pharmaceutical companies, and thousands of NGOs are working to improve health around the world. Lost among these powerful groups, the supposed beneficiaries have little to say. When People Come First tells us why and how to make global health better. It is an eye-opener, especially for those of us locked into our comfortable disciplinary silos. —Angu</t>
  </si>
  <si>
    <t>João Biehl is the Susan Dod Brown Professor of Anthropology at Princeton University. He is the author of Vita: Life in a Zone of Social Abandonment and Will to Live: AIDS Therapies and the Politics of Survival (Princeton). Adriana Petryna is the Edmund J. and Louise W. Kahn Term Professor in Anthropology at the University of Pennsylvania. She is the author of Life Exposed: Biological Citizens after Chernobyl and When Experiments Travel: Clinical Trials and the Global Search for Human Subjects (both Princeton).</t>
  </si>
  <si>
    <t>Truth v. Justice</t>
  </si>
  <si>
    <t>The Morality of Truth Commissions</t>
  </si>
  <si>
    <t>Thompson, Dennis F. / Rotberg, Robert I.</t>
  </si>
  <si>
    <t>The University Center for Human Values Series</t>
  </si>
  <si>
    <t>The truth commission is an increasingly common fixture of newly democratic states with repressive or strife-ridden pasts. From South Africa to Haiti, truth commissions are at work with varying degrees of support and success. To many, they are the best--or only--way to achieve a full accounting of crimes committed against fellow citizens and to prevent future conflict. Others question whether a restorative justice that sets the guilty free, that cleanses society by words alone, can deter future abuses and allow victims and their families to heal. Here, leading philosophers, lawyers, social scientists, and activists representing several perspectives look at the process of truth commissioning in general and in post-apartheid South Africa. They ask whether the truth commission, as a method of seeking justice after conflict, is fair, moral, and effective in bringing about reconciliation. The authors weigh the virtues and failings of truth commissions, especially the South African Truth and Reconciliation Commission, in their attempt to provide restorative rather than retributive justice. They examine, among other issues, the use of reparations as social policy and the granting of amnesty in exchange for testimony. Most of the contributors praise South Africa's decision to trade due process for the kinds of truth that permit closure. But they are skeptical that such revelations produce reconciliation, particularly in societies that remain divided after a compromise peace with no single victor, as in El Salvador. Ultimately, though, they find the truth commission to be a worthy if imperfect instrument for societies seeking to say  never again  with confidence. At a time when truth commissions have been proposed for Bosnia, Kosovo, Cyprus, East Timor, Cambodia, Nigeria, Palestine, and elsewhere, the authors' conclusion that restorative justice provides positive gains could not be more important. In addition to the editors, the contributors are Amy G</t>
  </si>
  <si>
    <t xml:space="preserve"> The case for truth commissions is strongly and persuasively presented in these essays, which bring together a remarkable group of lawyers, political theorists, and historians, all of them intelligently engaged with each other's concerns. —Michael WalzerA highly civilized, lively and provocative exchange between interesting people of diverse backgrounds and positions.---Saul Smilansky, Times Literary Supplement Truth commissions have become important institutions to support societies in transition from oppression to democracy. In this outstanding collection of essays well qualified experts consider the legal, political and moral issues associated with such truth commissions. —Richard Goldstone, Justice of the Constitutional Court of South AfricaAn engaging collection of essays . . .---Reed Brody, The NationThis is an important book for those interested in contemporary efforts to deal with modern atrocities  . . . The diverse group of contributors brings exceptionally wide exposure and depth to the subject. This book discusses the vast and complex range of choices in between blanket amnesty and total accountability through criminal justice, and does so with engaged and critical sympathy. —Albie Sachs, Justice of the Constitutional Court of South AfricaThe essays themselves are accessible clear, well-written, and engaging and extraordinarily relevant as we struggle to develop an appropriate response to oppressive regime throughout the world. Truth v. Justice's greatest strength lies in both the individual and collective force of the essays each of which not only is intelligently written and important in its own right, but also demonstrative of the author's clear engagement with one another's concerns. The result is a comprehensive and thought-provoking analysis of the truth commission.---Karen Newirth, International Law and Politics This important and innovative text</t>
  </si>
  <si>
    <t>Robert I. Rotberg is President of the World Peace Foundation and Director of the Program on Intrastate Conflict at Harvard's Kennedy School. He is author or editor of dozens of books on Africa, Asia, and the Caribbean, including Creating Peace in Sri Lanka: Civil War and Reconciliation (1999), War and Peace in Southern Africa (1998), Vigilance and Vengeance: NGOs Preventing Ethnic Conflict in Divided Societies (1996), and The Founder: Cecil Rhodes and the Pursuit of Power (1988). Dennis Thompson is Alfred North Whitehead Professor of Political Philosophy and Director of the Program in Ethics and the Professions at Harvard University. He is author of Political Ethics and Public Office (1987) and coauthor, with Amy Gutmann, of Democracy and Disagreement (1996).</t>
  </si>
  <si>
    <t>Culture/Power/History</t>
  </si>
  <si>
    <t>A Reader in Contemporary Social Theory</t>
  </si>
  <si>
    <t>Dirks, Nicholas B. / Eley, Geoff / Ortner, Sherry B.</t>
  </si>
  <si>
    <t>The intellectual radicalism of the 1960s spawned a new set of questions about the role and nature of  the political  in social life, questions that have since revolutionized nearly every field of thought, from literary criticism through anthropology to the philosophy of science. Michel Foucault in particular made us aware that whatever our functionally defined  roles  in society, we are constantly negotiating questions of authority and the control of the definitions of reality. Such insights have led theorists to challenge concepts that have long formed the very underpinnings of their disciplines. By exploring some of the most debated of these concepts-- culture,   power,  and  history --this reader offers an enriching perspective on social theory in the contemporary moment. Organized around these three concepts, Culture/ Power/History brings together both classic and new essays that address Foucault's  new economy of power relations  in a number of different, contestatory directions. Representing innovative work from various disciplines and sites of study, from taxidermy to Madonna, the book seeks to affirm the creative possibilities available in a time marked by growing uncertainty about established disciplinary forms of knowledge and by the increasing fluidity of the boundaries between them. The book is introduced by a major synthetic essay by the editors, which calls attention to the most significant issues enlivening theoretical discourse today. The editors seek not only to encourage scholars to reflect anew on the course of social theory, but also to orient newcomers to this area of inquiry. The essays are contributed by Linda Alcoff ( Cultural Feminism versus Post-Structuralism ), Sally Alexander ( Women, Class, and Sexual Differences in the 1830s and 1840s ), Tony Bennett ( The Exhibitionary Complex ), Pierre Bourdieu ( Structures, Habitus, Power ), Nicholas B. Dirks ( Ritual and Resistance ), Geoff Eley ( Nations, Publics,</t>
  </si>
  <si>
    <t xml:space="preserve"> [This] collection of high quality essays performs a great serive to scholarship. It helps set a direction for the next generation's research. There is no comparable reader. —Thomas W. Laquer, University of California, Berkeley This collection of important essays, with a thoughtful and, in places, moving . . . introduction to the current questions and conversations-and dilemmas-of social-cultural history is now the best volume we have on the topic. </t>
  </si>
  <si>
    <t>Nicholas B. Dirks is Professor of Anthropology and History, Geoff Eley is Professor of History, and Sherry B. Ortner is Professor of Anthropology and Women's Studies, all at the University of Michigan.</t>
  </si>
  <si>
    <t>Fresh Fruit, Broken Bodies</t>
  </si>
  <si>
    <t>Migrant Farmworkers in the United States</t>
  </si>
  <si>
    <t>Holmes, Seth M.</t>
  </si>
  <si>
    <t xml:space="preserve"> SOC002000 SOCIAL SCIENCE / Anthropology / General; SOC002010 SOCIAL SCIENCE / Anthropology / Cultural &amp; Social; SOC007000 SOCIAL SCIENCE / Emigration &amp; Immigration</t>
  </si>
  <si>
    <t>Fresh Fruit, Broken Bodies provides an intimate examination of the everyday lives and suffering of Mexican migrants in our contemporary food system. An anthropologist and MD in the mold of Paul Farmer and Didier Fassin, Holmes shows how market forces, anti-immigrant sentiment, and racism undermine health and health care. Holmes´s material is visceral and powerful. He trekked with his companions illegally through the desert into Arizona and was jailed with them before they were deported. He lived with indigenous families in the mountains of Oaxaca and in farm labor camps in the U.S., planted and harvested corn, picked strawberries, and accompanied sick workers to clinics and hospitals. This embodied anthropology&amp;rdquo deepens our theoretical understanding of the ways in which social inequalities and suffering come to be perceived as normal and natural in society and in health care. &amp;#160All of the book award money and royalties from the sales of this book have been donated to farm worker unions, farm worker organizations and farm worker projects in consultation with farm workers who appear in the book.&amp;#160 &amp;#160</t>
  </si>
  <si>
    <t>Foreword, by Philippe Bourgois Acknowledgments 1. Introduction: &amp;ldquoWorth Risking Your Life?&amp;rdquo 2. &amp;ldquoWe Are Field Workers&amp;rdquo: Embodied Anthropology of Migration 3. Segregation on the Farm: Ethnic Hierarchies at Work 4. &amp;ldquoHow the Poor Suffer&amp;rdquo: Embodying the Violence Continuum 5. &amp;ldquoDoctors Don´t Know Anything&amp;rdquo: The Clinical Gaze in Migrant Health 6. &amp;ldquoBecause They´re Lower to the Ground&amp;rdquo: Naturalizing Social Suffering 7. Conclusion: Change, Pragmatic Solidarity, and Beyond Appendix: On Methods and Contextual Knowledge Notes References Index</t>
  </si>
  <si>
    <t>HolmesSeth: Seth M. Holmes is an anthropologist and physician. He received his PhD in Medical Anthropology from the University of California, Berkeley and San Francisco, and his M.D. from the University of California, San Francisco. He is Martin Sisters Endowed Chair Assistant Professor of Public Health and Medical Anthropology at the University of California, Berkeley.Philippe Bourgois is Richard Perry University Professor of Anthropology and Family &amp;amp Community Medicine at the University of Pennsylvania and author, among other books of In Search of Respect (Cambridge, 2000) and Righteous Dopefiend (UC Press, 2010).</t>
  </si>
  <si>
    <t>Wilted</t>
  </si>
  <si>
    <t>Pathogens, Chemicals, and the Fragile Future of the Strawberry Industry</t>
  </si>
  <si>
    <t>Guthman, Julie</t>
  </si>
  <si>
    <t xml:space="preserve"> SOC055000 SOCIAL SCIENCE / Agriculture &amp; Food (see also POLITICAL SCIENCE / Public Policy / Agriculture &amp; Food Policy)</t>
  </si>
  <si>
    <t>Strawberries are big business in California. They are the sixth-highest-grossing crop in the state, which produces 88 percent of the nation´s favorite berry. Yet the industry is often criticized for its backbreaking labor conditions and dependence on highly toxic soil fumigants used to control fungal pathogens and other soilborne pests. In Wilted,&amp;#160Julie&amp;#160Guthman tells the story of how the strawberry industry came to rely on soil fumigants, and how that reliance reverberated throughout the rest of the fruit´s production system. The particular conditions of plants, soils, chemicals, climate, and laboring bodies that once made strawberry production so lucrative in the Golden State have now changed and become a set of related threats that jeopardize the future of the industry.</t>
  </si>
  <si>
    <t>List of Illustrations Acknowledgments Prologue: The Battle against Methyl Iodide 1 &amp;bull California Strawberry Assemblages 2 &amp;bull Emergent Pathogens 3 &amp;bull Curiously Bred Plants and Proprietary Institutions 4 &amp;bull Chemical Solutions and Regulatory Pushback 5 &amp;bull Soiled Advantages and Highly Valued Land 6 &amp;bull Scarce Labor and Disposable Bodies 7 &amp;bull Precarious Repairs and Growing Pathologies 8 &amp;bull Imperfect Alternatives and Tenuous Futures Conclusion: The Problem with the Solution Notes References Index&amp;#160</t>
  </si>
  <si>
    <t>GuthmanJulie: Julie Guthman&amp;#160is Professor of Social Sciences at the University of California, Santa Cruz. Her previous books include&amp;#160Agrarian Dreams: The Paradox of Organic Farming in California and Weighing In: Obesity, Food Justice, and the Limits of Capitalism.</t>
  </si>
  <si>
    <t>Graveyard of Clerics</t>
  </si>
  <si>
    <t>Everyday Activism in Saudi Arabia</t>
  </si>
  <si>
    <t>Menoret, Pascal</t>
  </si>
  <si>
    <t>Stanford Studies in Middle Eastern and Islamic Societies and Cultures</t>
  </si>
  <si>
    <t xml:space="preserve"> HIS026010 HISTORY / Middle East / Arabian Peninsula; SOC026030 SOCIAL SCIENCE / Sociology / Urban; SOC048000 SOCIAL SCIENCE / Islamic Studies</t>
  </si>
  <si>
    <t>The inside story of political protest in Saudi Arabia—on the ground, in the suburbs, and in the face of increasing state repression. Graveyard of Clerics takes up two global phenomena intimately linked in Saudi Arabia: urban sprawl and religious activism. Saudi suburbia emerged after World War II as citizens fled crowded inner cities. Developed to encourage a society of docile, isolated citizens, suburbs instead opened new spaces for political action. Religious activists in particular turned homes, schools, mosques, and summer camps into resources for mobilization. With the support of suburban grassroots networks, activists won local elections and found opportunities to protest government actions—until they faced a new wave of repression under the current Saudi leadership. Pascal Menoret spent four years in Saudi Arabia in the places where today's Islamic activism first emerged. With this book, he tells the stories of the people actively countering the Saudi state and highlights how people can organize and protest even amid increasingly intense police repression. This book changes the way we look at religious activism in Saudi Arabia. It also offers a cautionary tale: the ongoing repression by Saudi elites—achieved often with the complicity of the international community—is shutting down grassroots political movements with significant consequences for the country and the world.</t>
  </si>
  <si>
    <t>Contents and Abstracts1Part I: The Islamic Awakening chapter abstractThe Islamic Awakening is a political movement created in schools, colleges, and mosques by educators, preachers, and clerics. This part looks at how everyday Saudis become activists, and what type of repression they encounter when organizing and protesting in public.2Part II: Saudi Suburbia chapter abstractThe Islamic Awakening emerged in the sprawling landscape of the Saudi suburbs, created in the 1960s and 1970s by princes and developers with the help of European urban planners. This part looks at the making of Saudi suburbia and examines the victory of Islamic Awakening candidates in the municipal elections of 2005.3Part III: Awareness Groups and Summer Camps chapter abstractThe electoral victory of 2005 was the result of the mobilization of myriads of Islamic Awakening groups in local mosques, schools, and summer camps. This part analyzes the everyday structures of the Awakening: a high school Islamic group and the annual summer camps of the movement. It looks at how political repression targets everyday Islamic activism.4Part IV: Leaving Islamic Activism Behind chapter abstractAs a result of the increased crack</t>
  </si>
  <si>
    <t xml:space="preserve">F. Gregory Gause III: Pascal Menoret is an intrepid field researcher who gained unique access to communities in Saudi Arabia either closed to or ignored by other Western scholars. His insights into how the physical geography of Riyadh has shaped the development of its various social mobilizations are provocative and enlightening. This book is a fascinating read. Madawi al-Rasheed: A distinguished ethnographer, Pascal Menoret excavates the Islamic Awakening in Saudi Arabia with great empathy and understanding. Once again, he demonstrates his ability to penetrate a world often associated with radicalism, bigotry, intolerance and violence, bringing us face to face with the men of the movement, and their rise and demise in the Saudi state. </t>
  </si>
  <si>
    <t>Pascal Menoret teaches Anthropology at Brandeis University. He is the author of The Saudi Enigma: A History (2005) and Joyriding in Riyadh: Oil, Urbanism, and Road Revolt (2014).</t>
  </si>
  <si>
    <t>The Economy of Prestige</t>
  </si>
  <si>
    <t>Prizes, Awards, and the Circulation of Cultural Value</t>
  </si>
  <si>
    <t>English, James F.</t>
  </si>
  <si>
    <t xml:space="preserve"> ART023000 ART / Popular Culture; SOC022000 SOCIAL SCIENCE / Popular Culture</t>
  </si>
  <si>
    <t>This is a book about one of the great untold stories of modern cultural life: the remarkable ascendancy of prizes in literature and the arts. James F. English documents the dramatic rise of the awards industry and its complex role within what he describes as an economy of cultural prestige.</t>
  </si>
  <si>
    <t>ContentsIntroduction: Prizes and the Study of CultureI. The Age of Awards1. Prize Frenzy2. Precursors of the Modern Cultural Prize3. The Logic of Proliferation4. Prizes as EntertainmentII. Peculiarities of the Awards Industry5. The Making of a Prize6. Taste Management7. Trophies as Objects of Production and TradeIII. The Game and Its Players8. Scandalous Currency9. The New Rhetoric of Prize Commentary10. Strategies of Condescension, Styles of PlayIV. The Global Economy of Cultural Prestige11. The Arts as International Sport12. The New Geography of Prestige13. Prizes and the Politics of World Culture</t>
  </si>
  <si>
    <t>The irony of course is that there ought to be a prize for a book that so beautifully exposes the business and culture of prizes. James English's The Economy of Prestige is a smart, sardonic but never cynical, and genuine in its curiosity and mission. A pleasure to read and think about.-- Percival Everett, author of Erasure and God's CountryIn an impressive tour de force, James English has quite brilliantly accomplished what he set out to do: reveal some essential features of our cultural landscape through the systematic analysis of a set of cultural practices that has been commented on ad infinitum, but never really understood. An extraordinary book, it is at once a delight to read and an original contribution to both cultural sociology and the broader interdisciplinary field of cultural studies. I know of no other book that addresses the issues that he takes up so knowledgeably. This is a genuinely innovative piece of work.-- Elizabeth Long, author of Book Clubs: Women and the Uses of Reading in Everyday LifeNo one has tried to discuss the ins and outs of nonacademic cultural prestige as dispassionately as English does. We have scads of gossipy tales of how the game works and is played, but nothing like the nonparticipant-observer account on offer here. This book is truly ground-breaking, as well as informative and entertaining.-- John McGowan, author of Democracy's ChildrenMr. English knows everything there is to know about the mechanics of prize-giving, from the appointing of judges to the globalizing of cultural prizes to the exploiting of prizes for further self-aggrandizement. As The Economy of Prestige makes clear, Mr. English has mastered the subject in little and large, and it is one full of interest about the way cultural life operates in our day.-- Joseph Epstein Wall Street JournalAmbitious...Reading [The Economy of Prestig</t>
  </si>
  <si>
    <t>Pollution Is Colonialism</t>
  </si>
  <si>
    <t>Liboiron, Max</t>
  </si>
  <si>
    <t xml:space="preserve"> NAT011000 NATURE / Environmental Conservation &amp; Protection; SCI026000 SCIENCE / Environmental Science (see also Chemistry / Environmental); SOC021000 SOCIAL SCIENCE / Ethnic Studies / Native American Studies</t>
  </si>
  <si>
    <t>Max Liboiron models an anticolonial scientific practice aligned with Indigenous concepts of land, ethics, and relations to outline the entanglements of capitalism, colonialism, and environmental science.</t>
  </si>
  <si>
    <t>Acknowledgments viiIntroduction 11. Land, Nature, Resource, Property 392. Scale, Harm, Violence, Land 813. An Anticolonial Pollution Science 113Bibliography 157Index 187</t>
  </si>
  <si>
    <t>“There are exceedingly few texts like this that ask from an Indigenous perspective: how might we consider relations between science and land and water and still practice ‘good’ science? Pollution Is Colonialism is at the leading edge of a significant turn in science and technology studies toward thinking with settler colonialism as a structure and terrain, and by bringing Indigenous studies into conversations with pollution, plastics, and lab sciences, this bookmakes a major contribution.”-- Candis Callison, author of How Climate Change Comes to Matter: The Communal Life of Facts“One of the most original and compelling books I’ve read in a long time, Pollution Is Colonialism is a truly exciting intellectual achievement. It argues for, and most importantly models, a decolonial scientific practice. A must-read book for anyone concerned about land relations.”-- Joseph Masco, author of The Future of Fallout, and Other Episodes in Radioactive World-Making“This important book challenges the very sense of what pollution is, demonstrating its deep entanglements with settler colonialism, and then generously offers us anticolonial feminist methods that might better take up pollution's colonial form. This book is a model of what engaged feminist anticolonial STS research looks like.”-- Michelle Murphy, author of The Economization of Life</t>
  </si>
  <si>
    <t>Max Liboiron is Associate Professor of Geography at Memorial University.</t>
  </si>
  <si>
    <t>Ideas and Foreign Policy</t>
  </si>
  <si>
    <t>Beliefs, Institutions, and Political Change</t>
  </si>
  <si>
    <t>Goldstein, Judith / Keohane, Robert O.</t>
  </si>
  <si>
    <t xml:space="preserve"> POL010000 POLITICAL SCIENCE / History &amp; Theory; POL011000 POLITICAL SCIENCE / International Relations / General; POL023000 POLITICAL SCIENCE / Political Economy</t>
  </si>
  <si>
    <t>Do people's beliefs help to explain foreign policy decisions, or is political activity better understood as the self-interested behavior of key actors? The collaborative effort of a group of distinguished scholars, this volume breaks new ground in demonstrating how ideas can shape policy, even when actors are motivated by rational self-interest.After an introduction outlining a new framework for approaching the role of ideas in foreign policy making, well-crafted case studies test the approach. The function of ideas as  road maps  that reduce uncertainty is examined in chapters on human rights, decolonialization, the creation of socialist economies in China and Eastern Europe, and the postwar Anglo-American economic settlement. Discussions of parliamentary ideas in seventeenth-century England and of the Single European Act illustrate the role of ideas in resolving problems of coordination. The process by which ideas are institutionalized is further explored in chapters on the Peace of Westphalia and on German and Japanese efforts to cope with contemporary terrorism.</t>
  </si>
  <si>
    <t>GoldsteinJudith: Judith Goldstein is Associate Professor of Political Science at Stanford University.KeohaneRobert O.: Robert O. Keohane is Professor of International Affairs, Woodrow Wilson School of Public and International Affairs, Princeton University. His books include After Hegemony: Cooperation and Discord in the World Political Economy, Power and Governance in a Partially Globalized World, and, with Joseph S. Nye, Jr., Power and Interdependence.</t>
  </si>
  <si>
    <t>The Dream Revisited</t>
  </si>
  <si>
    <t>Contemporary Debates About Housing, Segregation, and Opportunity</t>
  </si>
  <si>
    <t>Ellen, Ingrid / Steil, Justin</t>
  </si>
  <si>
    <t xml:space="preserve"> POL002000 POLITICAL SCIENCE / Public Policy / City Planning &amp; Urban Development; SOC026030 SOCIAL SCIENCE / Sociology / Urban; SOC031000 SOCIAL SCIENCE / Discrimination &amp; Race Relations</t>
  </si>
  <si>
    <t>The Dream Revisited brings together a range of expert viewpoints on the causes and consequences of the nation’s separate and unequal living patterns. Leading scholars and practitioners, including civil rights advocates, affordable housing developers, elected officials, and fair housing lawyers, discuss responses to residential segregation.</t>
  </si>
  <si>
    <t>AcknowledgmentsIntroductionPart I: The Meaning of SegregationIntroductionDiscussion 1: Why Integration?Discussion 2: Comparative Perspectives on SegregationDiscussion 3: Neighborhood Income SegregationDiscussion 4: Suburban Poverty and SegregationDiscussion 5: The Relationship Between Residential and School SegregationPart II: Causes of Contemporary Racial SegregationIntroductionDiscussion 6: Ending Segregation: Our Progress TodayDiscussion 7: The Stubborn Persistence of Racial SegregationDiscussion 8: Implicit Bias and SegregationPart III: Consequences of SegregationIntroductionDiscussion 9: Explaining Ferguson Through Place and RaceDiscussion 10: Segregation and Law EnforcementDiscussion 11: Segregation and HealthDiscussion 12: Segregation and the Financial CrisisDiscussion 13: Segregation and PoliticsPart IV: Policy ImplicationsIntroductionDiscussion 14: The Future of the Fair Housing ActDiscussion 15: Affirmatively Furthering Fair HousingDiscussion 16: Balancing Investments in People and PlaceDiscussion 17: Addressing Neighborhood DisinvestmentDiscussion 18: Place-Based Affirmative ActionDiscussion 19: Selecting Neighborhoods for Low-Income Housing Tax Credit DevelopmentsDiscussion 20: Public Housing and Deconcentrating PovertyDiscussion 21: Creating Mixed-Income Housing Through Inclusionary ZoningDiscussion 22: Neighborhoods, Opportunities, and the Housing Choice Voucher ProgramDiscussion 23: Making Vouchers More MobileDiscussion 24: Gentrification and the Promise of IntegrationDiscussion 25: Community Preferences and Fair HousingConclusionContributorsIndex</t>
  </si>
  <si>
    <t>Wendell E. Pritchett, Presidential Professor of Law and Education, University of Pennsylvania Law School:Fifty-five years since Martin Luther King’s speech, racial and economic segregation persist. Why? The Dream Revisited is a compelling compilation of the most up-to-date research and policy debate on the most crucial question of our day: how to produce racial and economic equality. It is both a wonderful introduction to these intersecting fields and a great resource for scholars and students of these topics.Matthew Desmond, author of Evicted: Poverty and Profit in the American City:The deep engagement and spirited debate found in The Dream Revisited make it a must-read for political leaders, housing advocates, and researchers seeking to understand the causes and consequences of segregation in America. Segregation anchors our nation’s schools, neighborhoods, and families in inequality. Through a wide range of perspectives penned by top scholars, Ellen and Steil’s volume helps us understand not only how we are divided but how we might finally address one of America’s most vexing problems.Xavier de Souza Briggs, Vice President, Inclusive Economies and Markets, Ford Foundation:Likely to be the leading reference point for discussion and action for years to come, this must-read volume offers pointed debate among a who’s who of scholars and practitioners. One would need a small library to cover so much critical terrain half as well. More importantly, the dozens of diverse contributors are willing to squarely face fundamental questions about whether racial and economic integration is, in fact, worthwhile for America and, if so, how it can be achieved at a time of dramatic social and technological change.</t>
  </si>
  <si>
    <t>EllenIngrid: Ingrid Ellen is the Paulette Goddard Professor of Urban Planning and the Co-Director of the Urban Planning Program at the Wagner Graduate School of Public Service and the Co-Director of the Furman Center for Real Estate and Urban Policy at New York University. She is the author of Sharing America’s Neighborhoods: The Prospects for Stable Racial Integration (Harvard, 2000) and co-editor of How to House the Homeless (Russell Sage Foundation Press, 2010).SteilJustin: Justin Steil is the Spaulding Career Development Assistant Professor of Law and Urban Planning at the Massachusetts Institute of Technology. He is the coeditor of Searching for the Just City: Debates in Urban Theory and Practice (Routledge, 2009).Ingrid Gould Ellen is the Paulette Goddard Professor of Urban Policy and Planning at New York University’s Robert F. Wagner Graduate School of Public Service and a Faculty Director of the NYU Furman Center for Real Estate and Urban Policy. She is the author of Sharing America’s Neighborhoods: The Prospects for Stable Racial Integration (2000) and coeditor of How to House the Homeless (2010).Justin Peter Steil is the Class of 1942 Assistant Professor of Law and Urban Planning at the Massachusetts Institute of Technology. He is the coeditor of Searching for the Just City: Debates in Urban Theory and Practice (2009).</t>
  </si>
  <si>
    <t>Evidence for Hope</t>
  </si>
  <si>
    <t>Making Human Rights Work in the 21st Century</t>
  </si>
  <si>
    <t>Sikkink, Kathryn</t>
  </si>
  <si>
    <t>Human Rights and Crimes against Humanity</t>
  </si>
  <si>
    <t>28</t>
  </si>
  <si>
    <t xml:space="preserve"> HIS037000 HISTORY / World; HIS054000 HISTORY / Social History; POL011000 POLITICAL SCIENCE / International Relations / General; POL035010 POLITICAL SCIENCE / Human Rights</t>
  </si>
  <si>
    <t>A history of the successes of the human rights movement and a case for why human rights workEvidence for Hope makes the case that, yes, human rights work. Critics may counter that the movement is in serious jeopardy or even a questionable byproduct of Western imperialism. They point out that Guantánamo is still open, the Arab Spring protests have been crushed, and governments are cracking down on NGOs everywhere. But respected human rights expert Kathryn Sikkink draws on decades of research and fieldwork to provide a rigorous rebuttal to pessimistic doubts about human rights laws and institutions. She demonstrates that change comes slowly and as the result of struggle, but in the long term, human rights movements have been vastly effective.Attacks on the human rights movement’s credibility are based on the faulty premise that human rights ideas emerged in North America and Europe and were imposed on developing southern nations. Starting in the 1940s, Latin American leaders and activists were actually early advocates for the international protection of human rights. Sikkink shows that activists and scholars disagree about the efficacy of human rights because they use different yardsticks to measure progress. Comparing the present to the past, she shows that genocide and violence against civilians have declined over time, while access to healthcare and education has increased dramatically. Cognitive and news biases contribute to pervasive cynicism, but Sikkink’s investigation into past and current trends indicates that human rights is not in its twilight. Instead, this is a period of vibrant activism that has made impressive improvements in human well-being.Exploring the strategies that have led to real humanitarian gains since the middle of the twentieth century, Evidence for Hope looks at how these essential advances can be supported and sustained for decades to come.</t>
  </si>
  <si>
    <t>[Sikkink] effectively demonstrates what has been done in the past, giving doubters and pessimists reason to hope about what can be done in the future. From a scholarly activist, a solid and encouraging piece of research on the status of human rights around the world.Evidence for Hope combines scientific rigour in addressing major, contemporary criticisms of human rights with the ability to propose objective means of promoting them exactly where it seems most crucial.---Isabela Garbin Ramanzini, International Affairs A fascinating and vitally important book for anyone interested in freedom around the world and how we can expand it. Kathryn Sikkink's portrait of human rights today is optimistic in the best sense—motivated not by a temperament that sees the glass as half full, but by a judicious look at the facts and a keen analytic eye. —Steven Pinker, author of The Better Angels of Our Nature This important book argues that human rights has worked, does work, and can continue to do so. Connecting the past to the future, this is a history that is unashamed to teach us vital lessons. —Jeremy Adelman, coauthor of Worlds Together, Worlds Apart With this book, Kathryn Sikkink shines a light on hope in times of disarray. She exposes how activists and politicians used human rights principles and institutions to end colonialism in Africa and Asia, and state terrorism in Latin America. Evidence for Hope demonstrates that human rights matter today more than ever. —Luis Moreno Ocampo, former chief prosecutor of the International Criminal CourtWhile ‘the gap between our ideals and our current practice' can give us ‘the anger we need to fight for change’, we also need the sense of hope derived from knowing that--and how--we can make a difference. Here we find the essential ‘evidence for hope’.---Matthew Reisz, Times Higher Education Here is a powerful antidote for despair about the futu</t>
  </si>
  <si>
    <t>Kathryn Sikkink is the Ryan Family Professor of Human Rights Policy at the Harvard Kennedy School of Government, and the Carol K. Pforzheimer Professor at the Radcliffe Institute for Advanced Study. Her books include The Justice Cascade (Norton) and Activists beyond Borders. She lives in Cambridge, MA.</t>
  </si>
  <si>
    <t>Reproductive Justice</t>
  </si>
  <si>
    <t>An Introduction</t>
  </si>
  <si>
    <t>Ross, Loretta / Solinger, Rickie</t>
  </si>
  <si>
    <t>Reproductive Justice: A New Vision for the 21st Century</t>
  </si>
  <si>
    <t xml:space="preserve"> SOC004000 SOCIAL SCIENCE / Criminology; SOC028000 SOCIAL SCIENCE / Women's Studies; SOC032000 SOCIAL SCIENCE / Gender Studies; SOC060000 SOCIAL SCIENCE / Sexual Abuse &amp; Harassment</t>
  </si>
  <si>
    <t>Reproductive Justice&amp;#160is a first-of-its-kind primer that provides a comprehensive yet succinct description of the field. Written by two legendary scholar-activists, Reproductive Justice introduces students to an intersectional analysis of race, class, and gender politics. Loretta J. Ross and Rickie Solinger put the lives and lived experience of women of color at the center of the book and use a human rights analysis to show how the discussion around reproductive justice differs significantly from the pro-choice/anti-abortion debates that have long dominated the headlines and mainstream political conflict.&amp;#160Arguing that reproductive justice is a political movement of&amp;#160reproductive rights and social justice, the authors illuminate, for example, the complex web of structural obstacles a low-income, physically disabled woman living in West Texas faces as she contemplates her sexual and reproductive intentions. In a period in which women´s reproductive lives are imperiled, Reproductive Justice provides an essential guide to understanding and mobilizing around women´s human rights in the twenty-first century. &amp;#160 Reproductive Justice: A New Vision for the Twenty-First Century publishes works that explore the contours and content of reproductive justice. The series will include&amp;#160primers&amp;#160intended for students and those new to reproductive justice as well as&amp;#160books of original research&amp;#160that will further knowledge and impact society. Learn more at www.ucpress.edu/go/reproductivejustice.</t>
  </si>
  <si>
    <t>Introduction 1. A Reproductive Justice History 2. Reproductive Justice in the Twenty-First Century 3. Managing Fertility 4. Reproductive Justice and the Right to Parent Epilogue: Reproductive Justice on the Ground Acknowledgments Notes Index</t>
  </si>
  <si>
    <t>RossLoretta: Loretta J. Ross&amp;#160is a cofounder of the SisterSong Women of Color Reproductive Justice Collective and the cocreator, in 1994, of the theory of reproductive justice. She has addressed women´s issues, hate groups, and human rights on CNN and&amp;#160in the New York Times, Time magazine, Los Angeles Times, and USA Today.&amp;#160 &amp;#160Rickie Solinger is a historian and curator and the author or editor of many books about reproductive politics, including&amp;#160Wake Up Little Susie: Single Pregnancy and Race before&amp;#160Roe v. Wade.</t>
  </si>
  <si>
    <t>Introduction to Criminal Justice</t>
  </si>
  <si>
    <t>A Sociological Perspective</t>
  </si>
  <si>
    <t>Kubrin, Charis E. / Stucky, Thomas D.</t>
  </si>
  <si>
    <t xml:space="preserve"> SOC004000 SOCIAL SCIENCE / Criminology</t>
  </si>
  <si>
    <t>Introduction to Criminal Justice is the first textbook to approach theories and practices of criminal justice from a sociological perspective. It empowers students to develop expertise in criminal justice and understand how its central tenets are informed by broader sociological principles and concepts, such as power, race, gender, and class.This text is organized around five themes: justice, police, courts, corrections, and crime control. Offering both foundational and contemporary texts, theoretical and empirical discussions, and quantitative and qualitative approaches, the readings underscore the inextricable relationship between social structures and the criminal justice system. This comprehensive text will expose students to some of the best thinking and research in the field.</t>
  </si>
  <si>
    <t>Mapping Feminist Anthropology in the Twenty-First Century</t>
  </si>
  <si>
    <t>Lewin, Ellen / Silverstein, Leni M.</t>
  </si>
  <si>
    <t>Rutgers University Press</t>
  </si>
  <si>
    <t xml:space="preserve"> SOC000000 SOCIAL SCIENCE / General; SOC002000 SOCIAL SCIENCE / Anthropology / General; SOC002010 SOCIAL SCIENCE / Anthropology / Cultural &amp; Social; SOC010000 SOCIAL SCIENCE / Feminism &amp; Feminist Theory; SOC028000 SOCIAL SCIENCE / Women's Studies; SOC032000 SOCIAL SCIENCE / Gender Studies</t>
  </si>
  <si>
    <t>Feminist anthropology emerged in the 1970s as a much-needed corrective to the discipline’s androcentric biases. Far from being a marginalized subfield, it has been at the forefront of developments that have revolutionized not only anthropology, but also a host of other disciplines. This landmark collection of essays provides a contemporary overview of feminist anthropology’s historical and theoretical origins, the transformations it has undergone, and the vital contributions it continues to make to cutting-edge scholarship.Mapping Feminist Anthropology in the Twenty-First Century brings together a variety of contributors, giving a voice to both younger researchers and pioneering scholars who offer insider perspectives on the field’s foundational moments. Some chapters reveal how the rise of feminist anthropology shaped—and was shaped by—the emergence of fields like women’s studies, black and Latina studies, and LGBTQ studies. Others consider how feminist anthropologists are helping to frame the direction of developing disciplines like masculinity studies, affect theory, and science and technology studies.Spanning the globe—from India to Canada, from Vietnam to Peru—Mapping Feminist Anthropology in the Twenty-First Century reveals the important role that feminist anthropologists have played in worldwide campaigns against human rights abuses, domestic violence, and environmental degradation. It also celebrates the work they have done closer to home, helping to explode the developed world’s preconceptions about sex, gender, and sexuality.</t>
  </si>
  <si>
    <t>CoverTitleCopyrightContentsAcknowledgmentsPrologueIntroduction. Anthropologies and Feminisms. Mapping Our Intellectual JourneyPart I. Foundations. Problematizing Feminist AnthropologyFeminist Anthropology Engages Social Movements. Theory, Ethnography, and ActivismFeminist Linguistics and Linguistic FeminismsThe Curious Relationship of Feminist Anthropology and Women’s StudiesPart II. Expansions. Confronting UniversalsWhen Nature/Culture Implodes. Feminist Anthropology and BiotechnologyConceptions of Contraceptions. Feminist Anthropological Perspectives on Men, Women, and Reproductive Health in Two K’iche’ Maya CommunitiesThe Body and Embodiment in the History of Feminist Anthropology. An Idiosyncratic Excursion through BinariesDiscipline and Desire. Feminist Politics, Queer Studies, and New Queer Anthropology&lt;div cl</t>
  </si>
  <si>
    <t xml:space="preserve"> This rich, well-written, timely set of essays should be required reading for courses about feminist anthropology, the history of gender and women's studies, and those that treat activism in the range of arenas inflected by gender and sexuality and are mapped in constantly shifting ways across human political, sociocultural, and environmental realities ... Summing up: Essential. — Choice A fresh mapping of feminist anthropology, with outstanding contributions ranging from body politics to transnationalism. The time is right for this smart and engaging collection. — Florence E. Babb, University of North Carolina at Chapel Hill A very fine and welcome addition to the field.”— Carla Freeman, Emory University The volume's strongest contributions are those in which authors ground feminist theories with ethnographic data to impel social justice. — Journal of Royal Anthropological Institute This collection is a valuable and encouraging set of meditations on that question and a call for feminist anthropologists to continue embracing their vexations. — American Ethnologist The Top 75 Community College Titles: January Edition:The best of all the titles appropriate for two-year colleges reviewed in the January issue of Choice. — Choice</t>
  </si>
  <si>
    <t>ELLEN LEWIN is a professor of gender, women’s, and sexuality studies and anthropology at the University of Iowa in Iowa City. She is the author or coeditor of several books including Lesbian Mothers: Accounts of Gender in American Culture and Out in Public: Reinventing Lesbian/Gay Anthropology in a Globalizing World. LENI M. SILVERSTEIN is an anthropologist and international reproductive health professional who founded the consulting firm Strategies for Development. She has consulted with foundations (Ashoka, Ford, MacArthur), government officials, multilateral agencies, and commercial enterprises, providing technical assistance and evaluations for health sectors.</t>
  </si>
  <si>
    <t>Fairy Tales and Society</t>
  </si>
  <si>
    <t>Illusion, Allusion, and Paradigm</t>
  </si>
  <si>
    <t>Bottigheimer, Ruth B.</t>
  </si>
  <si>
    <t xml:space="preserve"> SOC011000 SOCIAL SCIENCE / Folklore &amp; Mythology</t>
  </si>
  <si>
    <t>This collection of exemplary essays by internationally recognized scholars examines the fairy tale from historical, folkloristic, literary, and psychoanalytical points of view. For generations of children and adults, fairy tales have encapsulated social values, often through the use of fixed characters and situations, to a far greater extent than any other oral or literary form. In many societies, fairy tales function as a paradigm both for understanding society and for developing individual behavior and personality.A few of the topics covered in this volume: oral narration in contemporary society madness and cure in the 1001 Nights the female voice in folklore and fairy tale change in narrative form tests, tasks, and trials in the Grimms' fairy tales and folklorists as agents of nationalism. The subject of methodology is discussed by Torborg Lundell, Stven Swann Jones, Hans-Jorg Uther, and Anna Tavis.</t>
  </si>
  <si>
    <t>Ruth B. Bottigheimer teaches in the Department of Comparative Literature, State University of New York at Stony Brook.</t>
  </si>
  <si>
    <t>Institutions, Strategic Restraint, and the Rebuilding of Order after Major Wars, New Edition</t>
  </si>
  <si>
    <t>161</t>
  </si>
  <si>
    <t xml:space="preserve"> POL007000 POLITICAL SCIENCE / Political ideologies / Democracy; POL009000 POLITICAL SCIENCE / Comparative Politics; POL011000 POLITICAL SCIENCE / International Relations / General</t>
  </si>
  <si>
    <t>The end of the Cold War was a  big bang  reminiscent of earlier moments after major wars, such as the end of the Napoleonic Wars in 1815 and the end of the world wars in 1919 and 1945. But what do states that win wars do with their newfound power, and how do they use it to build order? In After Victory, John Ikenberry examines postwar settlements in modern history, arguing that powerful countries do seek to build stable and cooperative relations, but the type of order that emerges hinges on their ability to make commitments and restrain power. He explains that only with the spread of democracy in the twentieth century and the innovative use of international institutions—both linked to the emergence of the United States as a world power—has order been created that goes beyond balance of power politics to exhibit  constitutional  characteristics. Blending comparative politics with international relations, and history with theory, After Victory will be of interest to anyone concerned with the organization of world order, the role of institutions in world politics, and the lessons of past postwar settlements for today.</t>
  </si>
  <si>
    <t>Winner of the Jervis-Shroeder Best Book Award For the third time in this troubled century and following the end of the Cold War and the tragic events in the former Yugoslavia, the world is challenged to create a stable and enduring world order. In this pathbreaking book, Ikenberry draws upon novel theoretical insights and historical experience to determine what policies and strategies work best as the United States attempts to lead in the struggles to create a new world order. . A major contribution to IR theory and to thinking about international order. —Robert Gilpin, Princeton University After Victory is an extremely important inquiry into the origins of postwar order in international relations—the key analytic and policy issue of our time. Ikenberry's book is unique in its theoretical and empirical sweep. In contrast to realists, for whom international orders are epiphenomenal and transient, and constructivists, who see order emerging from shared worldviews and norms, Ikenberry adopts a historical sociological framework. He argues that states self-consciously create institutions to bind themselves and others in international orders that reduce the 'returns to power'. —David A. Lake, University of California, San Diego After Victory argues that political primacy is achieved best through a strategy of limiting the unilateral exercise of power. This book engages contemporary political debates, and it illuminates these debates with an informative set of historical case studies. All serious students of international relations and all practitioners of foreign policy will want to come to terms with John Ikenberry's elegant and learned analysis. —Peter Katzenstein, Cornell University Through careful, thorough, and subtle analysis of the diplomacy of the post-war settlements of 1815, 1919, 1945, and 1989—91, John Ikenberry addresses in After Victory three major questions for the study of world politics: how do</t>
  </si>
  <si>
    <t>G. John Ikenberry is the Albert G. Milbank Professor of Political and International Affairs at Princeton University and a Global Eminence Scholar at Kyung Hee University in Seoul. His books include Liberal Leviathan (Princeton).</t>
  </si>
  <si>
    <t>Enduring Alliance</t>
  </si>
  <si>
    <t>A History of NATO and the Postwar Global Order</t>
  </si>
  <si>
    <t>Sayle, Timothy Andrews</t>
  </si>
  <si>
    <t xml:space="preserve"> HIS037070 HISTORY / Modern / 20th Century; POL011000 POLITICAL SCIENCE / International Relations / General; POL048000 POLITICAL SCIENCE / Intergovernmental Organizations</t>
  </si>
  <si>
    <t>Born from necessity, the North Atlantic Treaty Organization (NATO) has always seemed on the verge of collapse. Even now, some sixty years after its inception, some consider its foundation uncertain and its structure weak. At this moment of incipient strategic crisis, Timothy A. Sayle offers a sweeping history of the most critical alliance in the post-World War II era. In Enduring Alliance, Sayle recounts how the western European powers, along with the United States and Canada, developed a treaty to prevent encroachments by the Soviet Union and to serve as a first defense in any future military conflict. As the growing and unruly hodgepodge of countries, councils, commands, and committees inflated NATO during the Cold War, Sayle shows that the work of executive leaders, high-level diplomats, and institutional functionaries within NATO kept the alliance alive and strong in the face of changing administrations, various crises, and the flux of geopolitical maneuverings. Resilience and flexibility have been the true hallmarks of NATO.As Enduring Alliance deftly shows, the history of NATO is organized around the balance of power, preponderant military forces, and plans for nuclear war. But it is also the history riven by generational change, the introduction of new approaches to conceiving international affairs, and the difficulty of diplomacy for democracies. As NATO celebrates its seventieth anniversary, the alliance once again faces challenges to its very existence even as it maintains its place firmly at the center of western hemisphere and global affairs.</t>
  </si>
  <si>
    <t xml:space="preserve">Francis J. Gavin, author of Nuclear Statecraft: Enduring Alliance is a deeply researched and engaging account of the complicated and consequential history of the United States and NATO. Sayle offers new insights, exposes various myths, and explores the complexities and challenges of this unique, oft-troubled, but resilient alliance. Must-read for scholars of history, security studies, and institutions, as well as anyone concerned about the state of NATO today. Matthew Jones, London School of Economics, and author of After Hiroshima: Enduring Alliance is an ambitious, wide-ranging, and much-needed book in the development of inter-alliance politics within NATO. Christopher McKnight Nichols, Oregon State University, and author of Promise and Peril: Timothy A. Sayle's Enduring Alliance abounds with keen insights and brilliant turns of phrase. Enduring Alliance excavates a vital history that speaks to our present moment and will be a valuable resource for scholars, students, and interested readers and policymakers. Admiral James Stavridis, USN (Ret), Supreme Allied Commander at NATO, 2009-2013, and author of The Accidental Admiral: The logic, history, and analysis of Enduring Alliance are impeccable, and Timothy Andrews Sayle's account is particularly useful at this moment when the Atlantic partnership is on unsteady ground. A must-read for policymakers seeking to ensure the Pax Atlantic is the indispensable and truly enduring alliance of our times. Mary Sarotte, author of 1989: At a time when the president of the US is questioning the future of NATO, it is essential to understand the alliance's past. Timothy Andrews Sayle's engaging account shows why NATO came into being, how it has endured, and where it may be going. Highly recommended. </t>
  </si>
  <si>
    <t>SayleTimothy Andrews: Timothy Andrews Sayle is Assistant Professor in the Department of History at the University of Toronto.</t>
  </si>
  <si>
    <t>Fruteros</t>
  </si>
  <si>
    <t>Street Vending, Illegality, and Ethnic Community in Los Angeles</t>
  </si>
  <si>
    <t>Rosales, Rocío</t>
  </si>
  <si>
    <t xml:space="preserve"> SOC026000 SOCIAL SCIENCE / Sociology / General; SOC026030 SOCIAL SCIENCE / Sociology / Urban; SOC044000 SOCIAL SCIENCE / Ethnic Studies / Hispanic American Studies</t>
  </si>
  <si>
    <t>This book examines the social worlds of young Latino street vendors as they navigate the complexities of local and federal laws prohibiting both their presence and their work on street corners. Known as fruteros, they sell fruit salads out of pushcarts throughout Los Angeles and are part of the urban landscape. Drawing on six years of fieldwork, Roc&amp;iacuteo Rosales offers a compelling portrait of their day-to-day struggles. In the process, she examines how their paisano (hometown compatriot) social networks both help and exploit them. Much of the work on newly arrived Latino immigrants focuses on the ways in which their social networks allow them to survive. Rosales argues that this understanding of ethnic community simplifies the complicated ways in which social networks and social capital work. Fruteros sheds light on those complexities and offers the concept of the ethnic cage&amp;rdquo to explain both the promise and pain of community.</t>
  </si>
  <si>
    <t>List of Illustrations 1. Introduction&amp;#160 2. Becoming a Frutero 3. Managing Risk on the Street 4. Personal and Professional Entanglements 5. Ethnic Ties in Crisis 6. Dos Mundos Transformed 7. Conclusion Afterword&amp;#160 Acknowledgments Appendix: A Personal Note on Research Notes References Index</t>
  </si>
  <si>
    <t>RosalesRocío: Roc&amp;iacuteo&amp;#160Rosales&amp;#160is Assistant Professor&amp;#160of Sociology at&amp;#160the University of California,&amp;#160Irvine.&amp;#160</t>
  </si>
  <si>
    <t>TheAction-oriented Approach</t>
  </si>
  <si>
    <t>A Dynamic Vision of Language Education</t>
  </si>
  <si>
    <t>Piccardo, Enrica / North, Brian</t>
  </si>
  <si>
    <t>New Perspectives on Language and Education</t>
  </si>
  <si>
    <t xml:space="preserve"> EDU029000 EDUCATION / Teaching Methods &amp; Materials / General; LAN009000 LANGUAGE ARTS &amp; DISCIPLINES / Linguistics / General; LAN020000 LANGUAGE ARTS &amp; DISCIPLINES / Study &amp; Teaching</t>
  </si>
  <si>
    <t>This book presents the background to the current shift in language education towards action-oriented/action-based teaching, and provides a theorization of the Action-oriented Approach (AoA). It discusses the concepts and theories that paved the way for the AoA and explores their relevance for the way language education is conceived and implemented in the classroom. In the process, it revisits the concept of competence and discusses the dynamic notions of mediation and plurilingualism. The authors explain the way in which the Common European Framework of Reference for Languages (CEFR) and its recent update, the CEFR Companion Volume, broaden the scope of language education, in particular in relation to the actional turn. The book provides scholars and practitioners with a research-informed description of the AoA, explains its implications for curriculum planning, teaching and assessment, and elaborates on its pedagogical implications.</t>
  </si>
  <si>
    <t>Chapter 1. The Emergence of a New Paradigm Chapter 2. The Notion of Competence: An OverviewChapter 3. Towards an Action-Oriented Approach: Theoretical UnderpinningsChapter 4. Preparing the AoA: Developments in Language Teaching MethodologyChapter 5. The Common European Framework of Reference and its Companion Volume: A Paradigm ShiftChapter 6. Towards a Dynamic Vision of Language Education: Plurality and CreativityChapter 7. The Action-Oriented ApproachChapter 8. Conclusion</t>
  </si>
  <si>
    <t>This inspiring and timely book comprehensively and clearly demonstrates how AoA represents a paradigm shift in language education. Encompassing and building on an array of theories and practices – communicative, task-based, autonomous, plurilingual and others – AoA offers language educators a holistic and innovative curricular and pedagogical vision that is authentic, engaging, relevant, adaptable, accessible, and meaningful in our complex late-modern age.With its extensive review of the literature and its innovative approach to language education, Piccardo and North’s book effectively bridges the gap between theory and practice. Due to its link to the CEFR, its complex dynamic ecological perspective, and its understanding of the learner as a social agent, I expect that this book will influence curriculum development, language teaching, and assessment for a long time to come.This book is a most valuable and timely contribution to the discourse concerning current and emerging paradigms for language education. It brilliantly merges reflections on current perceptions of action-oriented approaches to language teaching and learning and the recently revised and extended descriptors of the CEFR into stimulating and thought-provoking insights. Thoroughly researched, comprehensibly discussed, and also very much practice-oriented.</t>
  </si>
  <si>
    <t>PiccardoEnrica: Enrica Piccardo is a Professor at the Ontario Institute for Studies in Education (OISE), University of Toronto, Canada Head of the Centre for Educational Research in Language and Literacies (CERLL), OISE and Maître de conférences, Université de Grenoble-Alpes, France. She is a consultant for the Council of Europe.NorthBrian: Brian North is an independent researcher in language education. A long-time consultant for the Council of Europe, he co-authored the Common European Framework of Reference for Languages (CEFR) and the prototype European Language Portfolio.Enrica Piccardo is a Professor at the Ontario Institute for Studies in Education (OISE), University of Toronto, Canada Head of the Centre for Educational Research in Language and Literacies (CERLL), OISE and Maître de conférences, Université de Grenoble-Alpes, France. She is a consultant for the Council of Europe.Brian North is an independent researcher in language education. A long-time consultant for the Council of Europe, he co-authored the Common European Framework of Reference for Languages (CEFR) and the prototype European Language Portfolio.</t>
  </si>
  <si>
    <t>An Impossible Inheritance</t>
  </si>
  <si>
    <t>Postcolonial Psychiatry and the Work of Memory in a West African Clinic</t>
  </si>
  <si>
    <t>Kilroy-Marac, Katie</t>
  </si>
  <si>
    <t xml:space="preserve"> MED105000 MEDICAL / Psychiatry / General; PSY015000 PSYCHOLOGY / History; SOC002000 SOCIAL SCIENCE / Anthropology / General</t>
  </si>
  <si>
    <t>Weaving sound historical research with rich ethnographic insight,&amp;#160An Impossible Inheritance&amp;#160tells the story of the emergence, disavowal, and afterlife of a distinctive project in transcultural psychiatry initiated at the Fann Psychiatric Clinic in Dakar, Senegal during the 1960s and 1970s. Today´s clinic remains haunted by its past and Katie Kilroy-Marac brilliantly examines the complex forms of memory work undertaken by its affiliates over a sixty year period. Through stories such as that of the the ghost said to roam the clinic´s halls, the mysterious death of a young doctor sometimes attributed to witchcraft, and the spirit possession ceremonies that may have taken place in Fann´s courtyard, Kilroy-Marac argues that memory work is always an act of the imagination and a moral practice with unexpected temporal, affective, and political dimensions. By exploring how accounts about the Fann Psychiatric Clinic and its past speak to larger narratives of postcolonial and neoliberal transformation,&amp;#160An Impossible Inheritance&amp;#160examines the complex relationship between memory, history, and power within the institution and beyond. &amp;#160</t>
  </si>
  <si>
    <t>List of Illustrations Acknowledgments Introduction: EntanglementsRupture: Chasing a Ghost 1 &amp;bull Archiving Madness: From Colonial Psychiatry to the Establishment of FannInterlude: Many Battles 2 &amp;bull Origin Stories: Collomb´s Fann and Senghor´s SenegalRupture: A Letter Unanswered 3 &amp;bull Nostalgic for Modernity (Or, Looking Back on a Golden Age)Interlude: A Terrible Cry from the Past 4 &amp;bull The Ink That Marked HistoryInterlude: Each in His Corner 5 &amp;bull Strategic AmbivalenceRupture: A Thing I Could Not See (The Joola) 6 &amp;bull Distinctions of the Present Conclusion Notes Bibliography Index</t>
  </si>
  <si>
    <t>Kilroy-MaracKatie: Katie Kilroy-Marac is Assistant Professor of Anthropology at the University of Toronto.</t>
  </si>
  <si>
    <t>The Philadelphia Negro</t>
  </si>
  <si>
    <t>A Social Study</t>
  </si>
  <si>
    <t xml:space="preserve"> HIS036080 HISTORY / United States / State &amp; Local / Middle Atlantic (DC, DE, MD, NJ, NY, PA); HIS054000 HISTORY / Social History; SOC001000 SOCIAL SCIENCE / Ethnic Studies / African American Studies; SOC026030 SOCIAL SCIENCE / Sociology / Urban</t>
  </si>
  <si>
    <t>The Philadelphia Negro is the first, and perhaps still the finest, example of engaged sociological scholarship&amp;mdashthe kind of work that, in contemplating social reality, helps to change it.</t>
  </si>
  <si>
    <t xml:space="preserve"> What made Du Bois's study remarkable in its day was its rejection of prevailing assumptions of inherent racial differences, thus bearing on issues much wider than those indicated by its title. It is also notable as a thoroughly modern piece of social research. The problems faced by Philadelphia's blacks, he argued, had nothing to do with their supposed racial proclivities, but derived from the way they had been treated in the past and their relegation in the present to the most menial and lowest-paying jobs. &amp;mdashTimes Literary Supplement A credit to American scholarship. . . . It is the sort of book of which we have too few, and of which it is impossible that one should have too many. &amp;mdashfrom the Yale Review, May 1900</t>
  </si>
  <si>
    <t>Elijah Anderson is Charles and William L. Day Professor of Social Science, and Professor of Sociology, at the University of Pennsylvania.</t>
  </si>
  <si>
    <t>Vulnerability in Resistance</t>
  </si>
  <si>
    <t>Butler, Judith / Sabsay, Leticia / Gambetti, Zeynep</t>
  </si>
  <si>
    <t xml:space="preserve"> PHI019000 PHILOSOPHY / Political; SOC010000 SOCIAL SCIENCE / Feminism &amp; Feminist Theory</t>
  </si>
  <si>
    <t>Vulnerability and resistance have often been seen as opposites, withthe assumption that vulnerability requires protection and the strengthening ofpaternalistic power at the expense of collective resistance. Focusing on politicalmovements and cultural practices in different global locations, including Turkey,Palestine, France, and the former Yugoslavia, the contributors toVulnerability in Resistance articulate an understanding of therole of vulnerability in practices of resistance. They consider how vulnerability isconstructed, invoked, and mobilized within neoliberal discourse, the politics ofwar, resistance to authoritarian and securitarian power, in LGBTQI struggles, and inthe resistance to occupation and colonial violence. The essays offer afeminist account of political agency by exploring occupy movements and streetpolitics, informal groups at checkpoints and barricades, practices of self-defense,hunger strikes, transgressive enactments of solidarity and mourning, infrastructuralmobilizations, and aesthetic and erotic interventions into public space thatmobilize memory and expose forms of power. Pointing to possible strategies for afeminist politics of transversal engagements and suggesting a politics of bodilyresistance that does not disavow forms of vulnerability, the contributors develop anew conception of embodiment and sociality within fields of contemporarypower.Contributors. Meltem Ahiska, Athena Athanasiou,Sarah Bracke, Judith Butler, Elsa Dorlin, Başak Ertür, Zeynep Gambetti, RemaHammami, Marianne Hirsch, Elena Loizidou, Leticia Sabsay, Nükhet Sirman, ElenaTzelepis</t>
  </si>
  <si>
    <t>IllustrationsviiAcknowledgments ixIntroduction/ Judith Butler, Zeynep Gambetti, and Leticia Sabsay11. Rethinking Vulnerability and Resistance / JudithButler 122. Risking Oneself and One's Identity:Agonism Revisited / Zeynep Gambetti 283. BouncingBack: Vulnerability and Resistance in Times of Resilience / Sarah Bracke524. Vulnerable Times / Marianne Hirsch765. Barricades: Resources and Residues of Resistance / BaşakErtür 976. Dreams and the Political Subject / ElenaLoizidou 1227. Vulnerable Corporealities andPrecarious Belongings in Mona Hatoum's Art / Elena Tzelepis1468. Precarious Politics: The Activism of  Bodies That Count (Aligning with Those That Don't) in Palestine's Colonial Frontier / RemaHammami 1679. When Antigone Is a Man: Feminist Trouble  in the Late Colony / Nükhet Sirman 19110.Violence against Women in Turkey: Vulnerability, Sexuality, and Eros / MeltemAhiska 21111. Bare Subjectivity: Faces, Veils, andMasks in the Contemporary Allegories of Western Citizenship / Elsa Dorlin23612. Nonsovereign Agonism (or, Beyond Affirmation versusVulnerability) / Athena Athanasiou 25613. PermeableBodies: Vulnerability, Affective Powers, Hegemony / Leticia Sabsay278Bibliography303Contributors 325Index329</t>
  </si>
  <si>
    <t xml:space="preserve"> Evelien GeertsAngelaki-- Pramod K Nayar Journal ofInternational and Global Studies--Jennifer Hobbs International Feminist Journal ofPolitics-- Ladelle McWhorter ContemporaryPolitical Theory-- Mikko Joronen Spaceand Polity-- Marco ChecchiEphemera-- Claudia Lapping EuropeanJournal of Women's Studies-- AngharadButler-Rees Gender, Place &amp;amp Culture</t>
  </si>
  <si>
    <t>Judith Butler is Maxine Elliot Professor of Comparative Literature andCritical Theory at the University of California, Berkeley.ZeynepGambetti is Associate Professor of Political Theory in the Department of PoliticalScience and International Relations at BoğaziçiUniversity.Leticia Sabsay is Assistant Professor in the GenderInstitute at the London School of Economics and PoliticalScience.</t>
  </si>
  <si>
    <t>Universal Human Rights in Theory and Practice</t>
  </si>
  <si>
    <t>Donnelly, Jack</t>
  </si>
  <si>
    <t xml:space="preserve"> LAW051000 LAW / International; PHI019000 PHILOSOPHY / Political; POL035010 POLITICAL SCIENCE / Human Rights</t>
  </si>
  <si>
    <t xml:space="preserve">In the third edition of his classic work, revised extensively and updated to include recent developments on the international scene, Jack Donnelly explains and defends a richly interdisciplinary account of human rights as universal rights. He shows that any conception of human rights—and the idea of human rights itself—is historically specific and contingent. Since publication of the first edition in 1989, Universal Human Rights in Theory and Practice has justified Donnelly’s claim that  conceptual clarity, the fruit of sound theory, can facilitate action. At the very least it can help to unmask the arguments of dictators and their allies. </t>
  </si>
  <si>
    <t xml:space="preserve"> Every once in a while a book appears that treats the leading issues of a subject in such a clear and challenging manner that it becomes central to understanding that subject. Universal Human Rights in Theory and Practice is just such a book. Donnelly's interpretations are clear and argued with zest.  What Donnelly does better than anyone else is to lay before the reader a coherent conceptual framework for an understanding of international human rights as an operative part of international life. The book remains at the top of any bibliography of indispensable books dealing with human rights.  This wide-ranging book looks at all aspects of human rights, drawing on political theory, sociology, and international relations as well as international law. </t>
  </si>
  <si>
    <t>DonnellyJack: Jack Donnelly is Andrew Mellon Professor and John Evans Professor at the Josef Korbel School of International Studies at the University of Denver. His other books include International Human Rights and Realism in International Relations.</t>
  </si>
  <si>
    <t>Everything Was Forever, Until It Was No More</t>
  </si>
  <si>
    <t>The Last Soviet Generation</t>
  </si>
  <si>
    <t>Yurchak, Alexei</t>
  </si>
  <si>
    <t xml:space="preserve"> HIS032000 HISTORY / Russia &amp; the Former Soviet Union; SOC002000 SOCIAL SCIENCE / Anthropology / General</t>
  </si>
  <si>
    <t>Soviet socialism was based on paradoxes that were revealed by the peculiar experience of its collapse. To the people who lived in that system the collapse seemed both completely unexpected and completely unsurprising. At the moment of collapse it suddenly became obvious that Soviet life had always seemed simultaneously eternal and stagnating, vigorous and ailing, bleak and full of promise. Although these characteristics may appear mutually exclusive, in fact they were mutually constitutive. This book explores the paradoxes of Soviet life during the period of  late socialism  (1960s-1980s) through the eyes of the last Soviet generation. Focusing on the major transformation of the 1950s at the level of discourse, ideology, language, and ritual, Alexei Yurchak traces the emergence of multiple unanticipated meanings, communities, relations, ideals, and pursuits that this transformation subsequently enabled. His historical, anthropological, and linguistic analysis draws on rich ethnographic material from Late Socialism and the post-Soviet period. The model of Soviet socialism that emerges provides an alternative to binary accounts that describe that system as a dichotomy of official culture and unofficial culture, the state and the people, public self and private self, truth and lie--and ignore the crucial fact that, for many Soviet citizens, the fundamental values, ideals, and realities of socialism were genuinely important, although they routinely transgressed and reinterpreted the norms and rules of the socialist state.</t>
  </si>
  <si>
    <t xml:space="preserve"> In this remarkable book, Alexei Yurchak asks: How can we account for the paradox that Soviet people both experienced their system as immutable and yet were unsurprised by its end? In answering this question, he develops a brilliant, entirely novel theory of the nature of Soviet socialism and the reasons for its collapse. The book is must reading for anyone interested in this most momentous change of contemporary history, as well as in the place of language in social transformation. A tour de force! —Katherine M. Verdery, author of What Was Socialism, and What Comes Next?Everything Was Forever, Until It Was No More is an important book. . . . Everything Was Forever provides fresh paradigms that pack a hefty explanatory punch both with regard to its immediate subject matter and beyond. Its publication means that discussions of Soviet life, culture, and literature that rely on the old, rigid binarisms are going to seem instantly dated. . . . [T]his study is a must-read.---Harriet Murav, Current Anthropology Alexei Yurchak's Everything Was Forever, Until It Was No More immediately seduced me by its very title with a profound philosophical implication that eternity is a historical category—things can be eternal for some time. The same spirit of paradox runs through the entire book—it renders in wonderful details the gradual disintegration of the Soviet system from within its ideological and cultural space, making visible all the hypocrisy and misery of this process. I consider Yurchak's book by far the best work about the late epoch of the Soviet Union—it is not just history, but a pleasure to read, a true work of art. —Slavoj Zizek, author of In Defense of Lost CausesAmidst these prolix transformations in Russian language and civilization, Yurchak's contribution has come in the form of a deep listening.---Bruce Grant, Slavic Review Alexei Yurchak brilliantly debunks s</t>
  </si>
  <si>
    <t>Alexei Yurchak is Assistant Professor of Anthropology at the University of California, Berkeley.</t>
  </si>
  <si>
    <t>Privilege</t>
  </si>
  <si>
    <t>The Making of an Adolescent Elite at St. Paul's School</t>
  </si>
  <si>
    <t>Khan, Shamus Rahman</t>
  </si>
  <si>
    <t>123</t>
  </si>
  <si>
    <t xml:space="preserve"> EDU025000 EDUCATION / Secondary; SOC050000 SOCIAL SCIENCE / Social Classes &amp; Economic Disparity</t>
  </si>
  <si>
    <t>As one of the most prestigious high schools in the nation, St. Paul's School in Concord, New Hampshire, has long been the exclusive domain of America's wealthiest sons. But times have changed. Today, a new elite of boys and girls is being molded at St. Paul's, one that reflects the hope of openness but also the persistence of inequality.In Privilege, Shamus Khan returns to his alma mater to provide an inside look at an institution that has been the private realm of the elite for the past 150 years. He shows that St. Paul's students continue to learn what they always have--how to embody privilege. Yet, while students once leveraged the trappings of upper-class entitlement, family connections, and high culture, current St. Paul's students learn to succeed in a more diverse environment. To be the future leaders of a more democratic world, they must be at ease with everything from highbrow art to everyday life--from Beowulf to Jaws--and view hierarchies as ladders to scale. Through deft portrayals of the relationships among students, faculty, and staff, Khan shows how members of the new elite face the opening of society while still preserving the advantages that allow them to rule.</t>
  </si>
  <si>
    <t xml:space="preserve"> Returning to his alma mater as faculty member and ethnographer, Khan offers an incisive study of the formation of a new, meritocratic elite. . . . Of utility and wide appeal to a range of academics, Khan's study is consistently engaging and of potentially enduring value.  [Privilege] fills in the crucial missing piece. It's a well grounded description of the people who are the 'input' into the elite higher education system. It's a view of elite life from the 'training camp,' right before they are unleashed into American society. Highly recommended to anyone interested in stratification and education. ---Fabio Rojas, OrgTheory.net [Shamus Rahman Khan's] book [is an] excellent, engaging, well written, and carefully researched study of the ways culture works in and through schools. ---Lisa M. Stulberg, Contexts There are few ethnographic accounts of life in exclusive American boarding schools and Khan's book is far and away the most sophisticated among them. But the contribution of Privilege goes beyond this narrow field. Those interested in the sociology of culture, stratification, everyday life, education, race, and gender will find much to appreciate. . . . Khan is a versatile and earnest ethnographer with a sharp eye for gesture and a keen ear for dialogue. ---Victoria Bonnell, Contemporary Sociology [T]he elites in Britain and in America have changed. They now appear more open. More worldly. More meritocratic. For a description of how that process works, look at [Privilege]. ---Aditya Chakrabortty, Guardian Privilege sets out to understand 'the new elite' and its place in the larger story of American education. ---Josh Rothman, Boston Globe, Brainiac [T]his book is beautifully written and filled with important insights into processes of socialization among the elite. I recommend this book for all scholars interested in the reproduction of inequality</t>
  </si>
  <si>
    <t>Shamus Rahman Khan is assistant professor of sociology at Columbia University. He is an alumnus and former faculty member of St. Paul's School.</t>
  </si>
  <si>
    <t>Korean Comfort Women</t>
  </si>
  <si>
    <t>Military Brothels, Brutality, and the Redress Movement</t>
  </si>
  <si>
    <t>Min, Pyong Gap</t>
  </si>
  <si>
    <t>Genocide, Political Violence, Human Rights</t>
  </si>
  <si>
    <t xml:space="preserve"> HIS000000 HISTORY / General; HIS027100 HISTORY / Military / World War II; POL000000 POLITICAL SCIENCE / General; POL061000 POLITICAL SCIENCE / Genocide &amp; War Crimes; SOC008020 SOCIAL SCIENCE / Ethnic Studies / Asian Studies; SOC028000 SOCIAL SCIENCE / Women's Studies; SOC051000 SOCIAL SCIENCE / Violence in Society; SOC059000 SOCIAL SCIENCE / Prostitution &amp; Sex Trade; SOC060000 SOCIAL SCIENCE / Sexual Abuse &amp; Harassment</t>
  </si>
  <si>
    <t>Arguably the most brutal crime committed by the Japanese military during the Asia-Pacific war was the forced mobilization of 50,000 to 200,000 Asian women to military brothels to sexually serve Japanese soldiers. The majority of these women died, unable to survive the ordeal. Those survivors who came back home kept silent about their brutal experiences for about fifty years. In the late 1980s, the women’s movement in South Korea helped start the redress movement for the victims, encouraging many survivors to come forward to tell what happened to them. With these testimonies, the redress movement gained strong support from the UN, the United States, and other Western countries. Korean “Comfort Women”synthesizes the previous major findings about Japanese military sexual slavery and legal recommendations, and provides new findings about the issues “comfort women” faced for an English-language audience. It also examines the transnational redress movement, revealing that the Japanese government has tried to conceal the crime of sexual slavery and to resolve the women’s human rights issue with diplomacy and economic power.</t>
  </si>
  <si>
    <t>CoverSeries PageTitle PageCopyrightContentsAbbreviations&amp;#0&amp;#0&amp;#0&amp;#0&amp;#0&amp;#0&amp;#0&amp;#0&amp;#0&amp;#0&amp;#0&amp;#0&amp;#0&amp;#0&amp;#0&amp;#0&amp;#0&amp;#0&amp;#0&amp;#0Chronology&amp;#0&amp;#0&amp;#0&amp;#0&amp;#0&amp;#0&amp;#0&amp;#0&amp;#0&amp;#0&amp;#0&amp;#0&amp;#0&amp;#0&amp;#0&amp;#0&amp;#0Introduction: Background Information about Japanese Military Sexual Slavery and the Redress Movement for the Victims1. Theoretical and Conceptual Frameworks2. Enough Information, but the Issue Was Buried for Half a Century3. The Emergence of the “Comfort Women” Issue and Victims’ Breaking Silence4. General Information about the “Comfort Women” System5. Forced Mobilization of “Comfort Women”6. Payments of Fees and Affectionate Relationships7. Sexual Exploitation, Violence, and Threats at “Comfort Stations”8. The Perils of Korean “Comfort Women’s” Homecoming Trips&lt;div class='ch-level-1' class='start-page-161'</t>
  </si>
  <si>
    <t xml:space="preserve"> This book provides the most complete account yet of the historical situation of Korean 'comfort women' and of current efforts to seek redress for the survivors. Drawing upon a vast trove of first-person evidence and displaying a rigorous commitment to factual evidence, the author creates an invaluable record of past war crimes and present-day activism. — Margaret D. Stetz, author of Legacies of the Comfort Women of World War II</t>
  </si>
  <si>
    <t>PYONG GAP MIN is a distinguished professor of sociology at Queens College and the Graduate Center of the City University of New York, as well as the director of the Research Center for Korean Community. He is the author of five books and the editor or co-editor of fourteen books, including the award-winningCaught in the Middle: Korean Communities in New York and Los AngelesandPreserving Ethnicity through Religion in America: Korean Protestants and Indian Hindus across Generations.</t>
  </si>
  <si>
    <t>Excavations in the City of David, Jerusalem (1995-2010)</t>
  </si>
  <si>
    <t>Reich, Ronny / Shukron, Eli</t>
  </si>
  <si>
    <t>Ancient Jerusalem Publications</t>
  </si>
  <si>
    <t>Penn State University Press</t>
  </si>
  <si>
    <t xml:space="preserve"> REL006000 RELIGION / Bible / General; REL006210 RELIGION / Biblical Studies / Old Testament; REL006630 RELIGION / Biblical Studies / History &amp; Culture; SOC003000 SOCIAL SCIENCE / Archaeology</t>
  </si>
  <si>
    <t>The City of David, more specifically the southeastern hill of first- and second-millennium BCE Jerusalem, has long captivated the imagination of the world. Archaeologists and historians, biblical scholars and clergy, Christians, Muslims, and Jews, and tourists and armchair travelers from every corner of the globe, to say nothing of politicians of all stripes, look to this small stretch of land in awe, amazement, and anticipation.In the City of David, in the ridge leading down from the Temple Mount, hardly a stone has remained unturned. Archaeologists have worked at a dizzying pace digging and analyzing. But while preliminary articles abound, there is a grievous lack of final publications of the excavations&amp;mdasha regrettable limitation on the ability to fully integrate vital and critical results into the archaeological reconstruction of ancient Jerusalem.Excavations of the City of David are conducted under the auspices of the Israel Antiquities Authority. The Authority has now partnered with the Center for the Study of Ancient Jerusalem and its publication arm, the Ancient Jerusalem Publication Series, for the publication of reports that are written and designed for the scholar as well as for the general reader. Excavations in the City of David (APJ 1), is the first volume in this series.</t>
  </si>
  <si>
    <t>&amp;ldquoThe excavations conducted by Ronny Reich and Eli Shukron in the City of David augured a new era of large-scale archaeological research. They began their work in 1995 as a modest tourism development project in connection with Jerusalem´s 3000th anniversary celebrations. Today, more than 25 years later, the project is still underway. It was only natural for the academic committee of The Ancient Jerusalem Publication Series to begin publication with the astounding results of their excavations and research studies.&amp;rdquo&amp;mdashYuval Baruch, Jerusalem Regional Archaeologist&amp;ldquoTo put things simply, there is no way to decipher the history of Ancient Israel without the archaeology of Jerusalem, with no access to the Temple Mount, there is no way to understand the archaeology and history of Jerusalem without the City of David ridge, and there is no way to study the City of David without the results of the Reich/Shukron excavations. This volume is therefore a landmark in the archaeology of Jerusalem and the Land of Israel.&amp;rdquo&amp;mdashIsrael Finkelstein, Chair, Academic Committee</t>
  </si>
  <si>
    <t>ReichRonny: Ronny Reich is Professor Emeritus of classical archaeology at the University of Haifa, former Codirector of the City of David Excavations (1995&amp;ndash2012), and Chair of the Israel Archaeological Council.</t>
  </si>
  <si>
    <t>The Secret World</t>
  </si>
  <si>
    <t>A History of Intelligence</t>
  </si>
  <si>
    <t>Andrew, Christopher</t>
  </si>
  <si>
    <t xml:space="preserve"> HIS027060 HISTORY / Military / Strategy; HIS037000 HISTORY / World; POL036000 POLITICAL SCIENCE / Intelligence &amp; Espionage</t>
  </si>
  <si>
    <t>The first-ever detailed, comprehensive history of intelligence, from Moses and Sun Tzu to the present day The history of espionage is far older than any of today’s intelligence agencies, yet the long history of intelligence operations has been largely forgotten. The codebreakers at Bletchley Park, the most successful World War II intelligence agency, were completely unaware that their predecessors in earlier moments of national crisis had broken the codes of Napoleon during the Napoleonic wars and those of Spain before the Spanish Armada.   Those who do not understand past mistakes are likely to repeat them. Intelligence is a prime example. At the outbreak of World War I, the grasp of intelligence shown by U.S. President Woodrow Wilson and British Prime Minister Herbert Asquith was not in the same class as that of George Washington during the Revolutionary War and leading eighteenth-century British statesmen.   In this book, the first global history of espionage ever written, distinguished historian Christopher Andrew recovers much of the lost intelligence history of the past three millennia—and shows us its relevance.</t>
  </si>
  <si>
    <t>AndrewChristopher: Christopher Andrew is emeritus professor of modern and contemporary history at the University of Cambridge. His many books include The Sword and the Shield The World Was Going Our Way and Defend the Realm, an authorized history of MI5.</t>
  </si>
  <si>
    <t>Liner Notes for the Revolution</t>
  </si>
  <si>
    <t>The Intellectual Life of Black Feminist Sound</t>
  </si>
  <si>
    <t>Brooks, Daphne A.</t>
  </si>
  <si>
    <t xml:space="preserve"> ART023000 ART / Popular Culture; ART060000 ART / Performance; HIS056000 HISTORY / African American ; HIS058000 HISTORY / Women ; LIT004040 LITERARY CRITICISM / American / African-American; MUS020000 MUSIC / History &amp; Criticism; SOC010000 SOCIAL SCIENCE / Feminism &amp; Feminist Theory; SOC022000 SOCIAL SCIENCE / Popular Culture</t>
  </si>
  <si>
    <t>Liner Notes for the Revolution offers a startling new perspective on Black women musicians from Bessie Smith to Beyoncé. Informed by the overlooked contributions of women who wrote about the blues, rock, and pop, Daphne A. Brooks argues that acclaimed entertainers have also been radical intellectuals, challenging the culture industry to catch up.</t>
  </si>
  <si>
    <t>CoverTitle PageCopyrightDedicationContentsAuthor’s Note&amp;#0&amp;#0&amp;#0&amp;#0&amp;#0&amp;#0&amp;#0&amp;#0&amp;#0&amp;#0&amp;#0&amp;#0&amp;#0&amp;#0&amp;#0&amp;#0&amp;#0&amp;#0&amp;#0&amp;#0Introduction&amp;#0&amp;#0&amp;#0&amp;#0&amp;#0&amp;#0&amp;#0&amp;#0&amp;#0&amp;#0&amp;#0&amp;#0&amp;#0&amp;#0&amp;#0&amp;#0&amp;#0&amp;#0&amp;#0Side A1. Toward  a Black Feminist Intellectual Tradition in Sound2. “Sister, Can You Line It Out?”: Zora Neale Hurston Notes the Sound3. Blues Feminist Lingua Franca: Rosetta Reitz Rewrites the Record4. Thrice Militant Music Criticism: Ellen Willis &amp; Lorraine Hansberry’s What Might BeSide B5. Not Fade Away: Looking After Geeshie &amp; Elvie / L. V6. “If You Should Lose Me”: Of Trunks &amp; Record Shops &amp; Black Girl Ephemera7. “See My Face from the Other Side”: Catching Up with Geeshie and L. V.8. “Slow Fade to Black”: Black Women Archivi</t>
  </si>
  <si>
    <t>Brooks traces all kinds of lines, finding unexpected points of connection…inviting voices to talk to one another, seeing what different perspectives can offer, opening up new ways of looking and listening by tracing lineages and calling for more space.-- New York TimesDaphne Brooks has written a gloriously polyphonic book. Moving through the tumult of the twentieth century and the millennium, she scores, archives, and curates the history of Black woman musicians and their radical modernities, all created in a culture that presumed they had no voices or minds. What did they do to be so Black, brilliant, and blue? Listen. And read on.-- Margo Jefferson, author of the National Book Critics Circle Award–winning NegrolandBrooks takes on a wide-ranging study of Black female artists, from elders like Bessie Smith and Ethel Waters to Beyoncé and Janelle Monáe. But she reaches far beyond music, exploring writers like Zora Neale Hurston and Pauline Hopkins…Liner Notes is a secret history in the spirit of Greil Marcus, connecting the sonic worlds of Black female mythmakers and truth-tellers.-- Rob Sheffield Rolling StoneBrooks moves deftly between eras, from early-twentieth-century blues and vaudeville to Lemonade-era Beyoncé…In articulating the intellectual labor of so many Black women artists—unknown, ‘undertheorized,’ or both—she implicitly acknowledges those who, for whatever reason, didn’t make it into the capital-A archive, but whose contributions surround us nonetheless…Liner Notes is a loud warning shot: seeing Black women everywhere is not the same as seeing Black women.-- Rawiya Kameir BookforumTakes on the weighty task of sifting through more than a century’s worth of music history, cultural criticism and long forgotten archives to explore the revolutionary practices of Black women musicians…Brooks is effusive in her belief that not only did the</t>
  </si>
  <si>
    <t>Survive and Resist</t>
  </si>
  <si>
    <t>The Definitive Guide to Dystopian Politics</t>
  </si>
  <si>
    <t>Atchison, Amy L. / Shames, Shauna L.</t>
  </si>
  <si>
    <t xml:space="preserve"> POL010000 POLITICAL SCIENCE / History &amp; Theory; POL051000 POLITICAL SCIENCE / Utopias; SOC022000 SOCIAL SCIENCE / Popular Culture</t>
  </si>
  <si>
    <t>In Survive and Resist, Amy Atchison and Shauna Shames explore the ways in which dystopian narratives help explain how real-world politics work. They draw on classic and contemporary fiction, films, and TV shows—as well as their real-life counterparts—to offer funny and accessible explanations of key political concepts.</t>
  </si>
  <si>
    <t>AcknowledgmentsPrefaceIntroduction1. Malice in Wonderland2. Defining Dystopia3. The Invisible Hand Strikes Again4. Strategies and Tactics of Dystopian Governments5. Individual Survival and Resistance6. The Resistance Will Not Be Intimidated7. Disintegrating the Oppressor8. Can You (Re)build It? Yes You Can!EpilogueNotesIndex</t>
  </si>
  <si>
    <t>Alex Zamalin, author of Struggle on Their Minds: The Political Thought of African American Resistance:It is truly rare to find a text that so deftly serves as an introduction to core political concepts and political resistance in a way that will resonate with activists and students alike. Survive and Resist shows us how to be intellectually engaged with but not discouraged by ideas that often seem too overwhelming to examine in moments of political despair. It does so in a way that is rigorous and disarming, morally serious and fun. A must-read.</t>
  </si>
  <si>
    <t>ShamesShauna L.: Shauna Shames (PhD, Harvard) is Assistant Professor of Political Science at Rutgers University, Camden. Her publications include Out of the Running: Why Millennials Reject Political Careers and Why It Matters (NYU Press, 2017).AtchisonAmy L.: Amy L. Atchison (PhD, University of Tennessee) is Associate Professor of Political Science &amp;amp International Relations at Valpraiso University. Her articles have appeared in journals such as PS: Political Science &amp;amp Politics, Politics &amp;amp Gender, and Politics, Groups, and Identities.Amy L. Atchison is associate professor of political science at Valparaiso University. Her work has appeared in Politics and Gender, the Journal of Political Science Education, and PS: Political Science and Politics, among others.Shauna L. Shames is assistant professor of political science at Rutgers University–Camden. She is the author of Out of the Running: Why Millennials Reject Political Careers and Why It Matters (2017) and coeditor of The Right Women: Republican Party Activists, Candidates, and Legislators (2018).</t>
  </si>
  <si>
    <t>Top 200: Social Sciences</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</si>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</sst>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211836</xdr:colOff>
      <xdr:row>6</xdr:row>
      <xdr:rowOff>56388</xdr:rowOff>
    </xdr:to>
    <xdr:pic>
      <xdr:nvPicPr>
        <xdr:cNvPr id="3" name="Picture 2">
          <a:extLst>
            <a:ext uri="{FF2B5EF4-FFF2-40B4-BE49-F238E27FC236}">
              <a16:creationId xmlns:a16="http://schemas.microsoft.com/office/drawing/2014/main" id="{8607DFCA-DB2A-4989-AA4F-E84870B575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6321" cy="1332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6101-2379-4E58-ACF7-BD0FD1846612}">
  <dimension ref="A1:AK205"/>
  <sheetViews>
    <sheetView tabSelected="1" workbookViewId="0">
      <selection activeCell="P1" sqref="P1:P1048576"/>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bestFit="1" customWidth="1"/>
  </cols>
  <sheetData>
    <row r="1" spans="1:37" s="3" customFormat="1" ht="21" x14ac:dyDescent="0.4">
      <c r="A1" s="1"/>
      <c r="B1" s="1"/>
      <c r="C1" s="1"/>
      <c r="D1" s="2" t="s">
        <v>1474</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2</v>
      </c>
      <c r="B8" s="10" t="s">
        <v>3</v>
      </c>
      <c r="C8" s="10" t="s">
        <v>4</v>
      </c>
      <c r="D8" s="10" t="s">
        <v>5</v>
      </c>
      <c r="E8" s="11" t="s">
        <v>6</v>
      </c>
      <c r="F8" s="11" t="s">
        <v>7</v>
      </c>
      <c r="G8" s="12" t="s">
        <v>8</v>
      </c>
      <c r="H8" s="11" t="s">
        <v>9</v>
      </c>
      <c r="I8" s="11" t="s">
        <v>10</v>
      </c>
      <c r="J8" s="12" t="s">
        <v>11</v>
      </c>
      <c r="K8" s="12" t="s">
        <v>12</v>
      </c>
      <c r="L8" s="13" t="s">
        <v>13</v>
      </c>
      <c r="M8" s="12" t="s">
        <v>14</v>
      </c>
      <c r="N8" s="14" t="s">
        <v>15</v>
      </c>
      <c r="O8" s="11" t="s">
        <v>16</v>
      </c>
      <c r="P8" s="15" t="s">
        <v>17</v>
      </c>
      <c r="Q8" s="12" t="s">
        <v>18</v>
      </c>
      <c r="R8" s="15" t="s">
        <v>19</v>
      </c>
      <c r="S8" s="15" t="s">
        <v>20</v>
      </c>
      <c r="T8" s="12" t="s">
        <v>21</v>
      </c>
      <c r="U8" s="12" t="s">
        <v>22</v>
      </c>
      <c r="V8" s="12" t="s">
        <v>23</v>
      </c>
      <c r="W8" s="12" t="s">
        <v>24</v>
      </c>
      <c r="X8" s="12" t="s">
        <v>25</v>
      </c>
      <c r="Y8" s="11" t="s">
        <v>26</v>
      </c>
      <c r="Z8" s="11" t="s">
        <v>27</v>
      </c>
      <c r="AA8" s="11" t="s">
        <v>28</v>
      </c>
      <c r="AB8" s="11" t="s">
        <v>29</v>
      </c>
      <c r="AC8" s="12" t="s">
        <v>30</v>
      </c>
      <c r="AD8" s="10" t="s">
        <v>31</v>
      </c>
      <c r="AE8" s="10" t="s">
        <v>32</v>
      </c>
      <c r="AF8" s="12" t="s">
        <v>1475</v>
      </c>
      <c r="AG8" s="10" t="s">
        <v>1476</v>
      </c>
      <c r="AH8" s="10" t="s">
        <v>1477</v>
      </c>
      <c r="AI8" s="12" t="s">
        <v>33</v>
      </c>
      <c r="AJ8" s="12" t="s">
        <v>34</v>
      </c>
      <c r="AK8" s="12" t="s">
        <v>35</v>
      </c>
    </row>
    <row r="9" spans="1:37" s="6" customFormat="1" x14ac:dyDescent="0.3">
      <c r="A9" s="6">
        <v>516789</v>
      </c>
      <c r="B9" s="7">
        <v>9781400873548</v>
      </c>
      <c r="C9" s="7"/>
      <c r="D9" s="7"/>
      <c r="F9" s="6" t="s">
        <v>36</v>
      </c>
      <c r="G9" s="6" t="s">
        <v>37</v>
      </c>
      <c r="H9" s="6" t="s">
        <v>38</v>
      </c>
      <c r="J9" s="6">
        <v>1</v>
      </c>
      <c r="M9" s="6" t="s">
        <v>39</v>
      </c>
      <c r="N9" s="8">
        <v>42276</v>
      </c>
      <c r="O9" s="6">
        <v>2015</v>
      </c>
      <c r="P9" s="6">
        <v>352</v>
      </c>
      <c r="R9" s="6">
        <v>10</v>
      </c>
      <c r="T9" s="6" t="s">
        <v>41</v>
      </c>
      <c r="U9" s="6" t="s">
        <v>42</v>
      </c>
      <c r="V9" s="6" t="s">
        <v>43</v>
      </c>
      <c r="W9" s="6" t="s">
        <v>44</v>
      </c>
      <c r="Y9" s="6" t="s">
        <v>45</v>
      </c>
      <c r="AA9" s="6" t="s">
        <v>46</v>
      </c>
      <c r="AB9" s="6" t="s">
        <v>47</v>
      </c>
      <c r="AC9" s="6">
        <v>78</v>
      </c>
      <c r="AF9" s="6" t="s">
        <v>40</v>
      </c>
      <c r="AG9" s="7"/>
      <c r="AH9" s="7"/>
      <c r="AI9" s="6" t="str">
        <f>HYPERLINK("https://doi.org/10.1515/9781400873548")</f>
        <v>https://doi.org/10.1515/9781400873548</v>
      </c>
      <c r="AK9" s="6" t="s">
        <v>48</v>
      </c>
    </row>
    <row r="10" spans="1:37" s="6" customFormat="1" x14ac:dyDescent="0.3">
      <c r="A10" s="6">
        <v>526424</v>
      </c>
      <c r="B10" s="7">
        <v>9780812293784</v>
      </c>
      <c r="C10" s="7"/>
      <c r="D10" s="7"/>
      <c r="F10" s="6" t="s">
        <v>49</v>
      </c>
      <c r="H10" s="6" t="s">
        <v>50</v>
      </c>
      <c r="J10" s="6">
        <v>1</v>
      </c>
      <c r="M10" s="6" t="s">
        <v>51</v>
      </c>
      <c r="N10" s="8">
        <v>42681</v>
      </c>
      <c r="O10" s="6">
        <v>2016</v>
      </c>
      <c r="P10" s="6">
        <v>112</v>
      </c>
      <c r="R10" s="6">
        <v>10</v>
      </c>
      <c r="T10" s="6" t="s">
        <v>41</v>
      </c>
      <c r="U10" s="6" t="s">
        <v>52</v>
      </c>
      <c r="V10" s="6" t="s">
        <v>53</v>
      </c>
      <c r="W10" s="6" t="s">
        <v>54</v>
      </c>
      <c r="Y10" s="6" t="s">
        <v>55</v>
      </c>
      <c r="AB10" s="6" t="s">
        <v>56</v>
      </c>
      <c r="AC10" s="6">
        <v>14.95</v>
      </c>
      <c r="AF10" s="6" t="s">
        <v>40</v>
      </c>
      <c r="AG10" s="7"/>
      <c r="AH10" s="7"/>
      <c r="AI10" s="6" t="str">
        <f>HYPERLINK("https://doi.org/10.9783/9780812293784")</f>
        <v>https://doi.org/10.9783/9780812293784</v>
      </c>
      <c r="AK10" s="6" t="s">
        <v>48</v>
      </c>
    </row>
    <row r="11" spans="1:37" s="6" customFormat="1" x14ac:dyDescent="0.3">
      <c r="A11" s="6">
        <v>528227</v>
      </c>
      <c r="B11" s="7">
        <v>9780231539500</v>
      </c>
      <c r="C11" s="7"/>
      <c r="D11" s="7"/>
      <c r="F11" s="6" t="s">
        <v>57</v>
      </c>
      <c r="G11" s="6" t="s">
        <v>58</v>
      </c>
      <c r="H11" s="6" t="s">
        <v>59</v>
      </c>
      <c r="J11" s="6">
        <v>2</v>
      </c>
      <c r="M11" s="6" t="s">
        <v>60</v>
      </c>
      <c r="N11" s="8">
        <v>42633</v>
      </c>
      <c r="O11" s="6">
        <v>2016</v>
      </c>
      <c r="P11" s="6">
        <v>640</v>
      </c>
      <c r="R11" s="6">
        <v>10</v>
      </c>
      <c r="T11" s="6" t="s">
        <v>41</v>
      </c>
      <c r="U11" s="6" t="s">
        <v>52</v>
      </c>
      <c r="V11" s="6" t="s">
        <v>53</v>
      </c>
      <c r="W11" s="6" t="s">
        <v>61</v>
      </c>
      <c r="Y11" s="6" t="s">
        <v>62</v>
      </c>
      <c r="Z11" s="6" t="s">
        <v>63</v>
      </c>
      <c r="AB11" s="6" t="s">
        <v>64</v>
      </c>
      <c r="AC11" s="6">
        <v>34.950000000000003</v>
      </c>
      <c r="AF11" s="6" t="s">
        <v>40</v>
      </c>
      <c r="AG11" s="7"/>
      <c r="AH11" s="7"/>
      <c r="AI11" s="6" t="str">
        <f>HYPERLINK("https://doi.org/10.7312/blau17412")</f>
        <v>https://doi.org/10.7312/blau17412</v>
      </c>
      <c r="AK11" s="6" t="s">
        <v>48</v>
      </c>
    </row>
    <row r="12" spans="1:37" s="6" customFormat="1" x14ac:dyDescent="0.3">
      <c r="A12" s="6">
        <v>550216</v>
      </c>
      <c r="B12" s="7">
        <v>9781400820269</v>
      </c>
      <c r="C12" s="7"/>
      <c r="D12" s="7"/>
      <c r="F12" s="6" t="s">
        <v>65</v>
      </c>
      <c r="G12" s="6" t="s">
        <v>66</v>
      </c>
      <c r="H12" s="6" t="s">
        <v>67</v>
      </c>
      <c r="J12" s="6">
        <v>1</v>
      </c>
      <c r="M12" s="6" t="s">
        <v>39</v>
      </c>
      <c r="N12" s="8">
        <v>38411</v>
      </c>
      <c r="O12" s="6">
        <v>1984</v>
      </c>
      <c r="P12" s="6">
        <v>320</v>
      </c>
      <c r="R12" s="6">
        <v>10</v>
      </c>
      <c r="T12" s="6" t="s">
        <v>41</v>
      </c>
      <c r="U12" s="6" t="s">
        <v>52</v>
      </c>
      <c r="V12" s="6" t="s">
        <v>68</v>
      </c>
      <c r="W12" s="6" t="s">
        <v>69</v>
      </c>
      <c r="Y12" s="6" t="s">
        <v>70</v>
      </c>
      <c r="AA12" s="6" t="s">
        <v>71</v>
      </c>
      <c r="AB12" s="6" t="s">
        <v>72</v>
      </c>
      <c r="AC12" s="6">
        <v>146</v>
      </c>
      <c r="AF12" s="6" t="s">
        <v>40</v>
      </c>
      <c r="AG12" s="7"/>
      <c r="AH12" s="7"/>
      <c r="AI12" s="6" t="str">
        <f>HYPERLINK("https://doi.org/10.1515/9781400820269")</f>
        <v>https://doi.org/10.1515/9781400820269</v>
      </c>
      <c r="AK12" s="6" t="s">
        <v>48</v>
      </c>
    </row>
    <row r="13" spans="1:37" s="6" customFormat="1" x14ac:dyDescent="0.3">
      <c r="A13" s="6">
        <v>542186</v>
      </c>
      <c r="B13" s="7">
        <v>9781400889525</v>
      </c>
      <c r="C13" s="7"/>
      <c r="D13" s="7"/>
      <c r="F13" s="6" t="s">
        <v>73</v>
      </c>
      <c r="H13" s="6" t="s">
        <v>74</v>
      </c>
      <c r="J13" s="6">
        <v>1</v>
      </c>
      <c r="M13" s="6" t="s">
        <v>39</v>
      </c>
      <c r="N13" s="8">
        <v>43144</v>
      </c>
      <c r="O13" s="6">
        <v>2018</v>
      </c>
      <c r="P13" s="6">
        <v>336</v>
      </c>
      <c r="R13" s="6">
        <v>10</v>
      </c>
      <c r="T13" s="6" t="s">
        <v>41</v>
      </c>
      <c r="U13" s="6" t="s">
        <v>42</v>
      </c>
      <c r="V13" s="6" t="s">
        <v>75</v>
      </c>
      <c r="W13" s="6" t="s">
        <v>76</v>
      </c>
      <c r="Y13" s="6" t="s">
        <v>77</v>
      </c>
      <c r="AA13" s="6" t="s">
        <v>78</v>
      </c>
      <c r="AB13" s="6" t="s">
        <v>79</v>
      </c>
      <c r="AC13" s="6">
        <v>78</v>
      </c>
      <c r="AF13" s="6" t="s">
        <v>40</v>
      </c>
      <c r="AG13" s="7"/>
      <c r="AH13" s="7"/>
      <c r="AI13" s="6" t="str">
        <f>HYPERLINK("https://doi.org/10.23943/9781400889525")</f>
        <v>https://doi.org/10.23943/9781400889525</v>
      </c>
      <c r="AK13" s="6" t="s">
        <v>48</v>
      </c>
    </row>
    <row r="14" spans="1:37" s="6" customFormat="1" x14ac:dyDescent="0.3">
      <c r="A14" s="6">
        <v>548409</v>
      </c>
      <c r="B14" s="7">
        <v>9780231896146</v>
      </c>
      <c r="C14" s="7"/>
      <c r="D14" s="7"/>
      <c r="F14" s="6" t="s">
        <v>80</v>
      </c>
      <c r="G14" s="6" t="s">
        <v>81</v>
      </c>
      <c r="H14" s="6" t="s">
        <v>82</v>
      </c>
      <c r="J14" s="6">
        <v>1</v>
      </c>
      <c r="M14" s="6" t="s">
        <v>60</v>
      </c>
      <c r="N14" s="8">
        <v>24899</v>
      </c>
      <c r="O14" s="6">
        <v>1968</v>
      </c>
      <c r="P14" s="6">
        <v>178</v>
      </c>
      <c r="R14" s="6">
        <v>10</v>
      </c>
      <c r="T14" s="6" t="s">
        <v>41</v>
      </c>
      <c r="U14" s="6" t="s">
        <v>52</v>
      </c>
      <c r="V14" s="6" t="s">
        <v>83</v>
      </c>
      <c r="W14" s="6" t="s">
        <v>84</v>
      </c>
      <c r="Y14" s="6" t="s">
        <v>85</v>
      </c>
      <c r="AC14" s="6">
        <v>60.99</v>
      </c>
      <c r="AF14" s="6" t="s">
        <v>40</v>
      </c>
      <c r="AG14" s="7"/>
      <c r="AH14" s="7"/>
      <c r="AI14" s="6" t="str">
        <f>HYPERLINK("https://doi.org/10.7312/laza93930")</f>
        <v>https://doi.org/10.7312/laza93930</v>
      </c>
      <c r="AK14" s="6" t="s">
        <v>48</v>
      </c>
    </row>
    <row r="15" spans="1:37" s="6" customFormat="1" x14ac:dyDescent="0.3">
      <c r="A15" s="6">
        <v>562103</v>
      </c>
      <c r="B15" s="7">
        <v>9780674240827</v>
      </c>
      <c r="C15" s="7"/>
      <c r="D15" s="7"/>
      <c r="F15" s="6" t="s">
        <v>86</v>
      </c>
      <c r="G15" s="6" t="s">
        <v>87</v>
      </c>
      <c r="H15" s="6" t="s">
        <v>88</v>
      </c>
      <c r="I15" s="6" t="s">
        <v>89</v>
      </c>
      <c r="J15" s="6">
        <v>1</v>
      </c>
      <c r="M15" s="6" t="s">
        <v>90</v>
      </c>
      <c r="N15" s="8">
        <v>43556</v>
      </c>
      <c r="O15" s="6">
        <v>2019</v>
      </c>
      <c r="P15" s="6">
        <v>520</v>
      </c>
      <c r="R15" s="6">
        <v>10</v>
      </c>
      <c r="T15" s="6" t="s">
        <v>41</v>
      </c>
      <c r="U15" s="6" t="s">
        <v>91</v>
      </c>
      <c r="V15" s="6" t="s">
        <v>92</v>
      </c>
      <c r="W15" s="6" t="s">
        <v>93</v>
      </c>
      <c r="Y15" s="6" t="s">
        <v>94</v>
      </c>
      <c r="Z15" s="6" t="s">
        <v>95</v>
      </c>
      <c r="AA15" s="6" t="s">
        <v>96</v>
      </c>
      <c r="AC15" s="6">
        <v>22.95</v>
      </c>
      <c r="AF15" s="6" t="s">
        <v>40</v>
      </c>
      <c r="AG15" s="7"/>
      <c r="AH15" s="7"/>
      <c r="AI15" s="6" t="str">
        <f>HYPERLINK("https://doi.org/10.4159/9780674240827")</f>
        <v>https://doi.org/10.4159/9780674240827</v>
      </c>
      <c r="AK15" s="6" t="s">
        <v>48</v>
      </c>
    </row>
    <row r="16" spans="1:37" s="6" customFormat="1" x14ac:dyDescent="0.3">
      <c r="A16" s="6">
        <v>580493</v>
      </c>
      <c r="B16" s="7">
        <v>9781479867455</v>
      </c>
      <c r="C16" s="7"/>
      <c r="D16" s="7"/>
      <c r="F16" s="6" t="s">
        <v>97</v>
      </c>
      <c r="I16" s="6" t="s">
        <v>98</v>
      </c>
      <c r="J16" s="6">
        <v>1</v>
      </c>
      <c r="K16" s="6" t="s">
        <v>99</v>
      </c>
      <c r="L16" s="9" t="s">
        <v>100</v>
      </c>
      <c r="M16" s="6" t="s">
        <v>101</v>
      </c>
      <c r="N16" s="8">
        <v>44181</v>
      </c>
      <c r="O16" s="6">
        <v>2020</v>
      </c>
      <c r="R16" s="6">
        <v>10</v>
      </c>
      <c r="T16" s="6" t="s">
        <v>41</v>
      </c>
      <c r="U16" s="6" t="s">
        <v>91</v>
      </c>
      <c r="V16" s="6" t="s">
        <v>92</v>
      </c>
      <c r="W16" s="6" t="s">
        <v>102</v>
      </c>
      <c r="Y16" s="6" t="s">
        <v>103</v>
      </c>
      <c r="AB16" s="6" t="s">
        <v>104</v>
      </c>
      <c r="AC16" s="6">
        <v>174.95</v>
      </c>
      <c r="AF16" s="6" t="s">
        <v>40</v>
      </c>
      <c r="AG16" s="7"/>
      <c r="AH16" s="7"/>
      <c r="AI16" s="6" t="str">
        <f>HYPERLINK("https://doi.org/10.18574/nyu/9781479867455.001.0001")</f>
        <v>https://doi.org/10.18574/nyu/9781479867455.001.0001</v>
      </c>
      <c r="AK16" s="6" t="s">
        <v>48</v>
      </c>
    </row>
    <row r="17" spans="1:37" s="6" customFormat="1" x14ac:dyDescent="0.3">
      <c r="A17" s="6">
        <v>557254</v>
      </c>
      <c r="B17" s="7">
        <v>9780520958685</v>
      </c>
      <c r="C17" s="7"/>
      <c r="D17" s="7"/>
      <c r="F17" s="6" t="s">
        <v>105</v>
      </c>
      <c r="G17" s="6" t="s">
        <v>106</v>
      </c>
      <c r="H17" s="6" t="s">
        <v>107</v>
      </c>
      <c r="J17" s="6">
        <v>1</v>
      </c>
      <c r="K17" s="6" t="s">
        <v>108</v>
      </c>
      <c r="L17" s="9" t="s">
        <v>109</v>
      </c>
      <c r="M17" s="6" t="s">
        <v>110</v>
      </c>
      <c r="N17" s="8">
        <v>42300</v>
      </c>
      <c r="O17" s="6">
        <v>2015</v>
      </c>
      <c r="P17" s="6">
        <v>384</v>
      </c>
      <c r="R17" s="6">
        <v>10</v>
      </c>
      <c r="T17" s="6" t="s">
        <v>41</v>
      </c>
      <c r="U17" s="6" t="s">
        <v>42</v>
      </c>
      <c r="V17" s="6" t="s">
        <v>75</v>
      </c>
      <c r="W17" s="6" t="s">
        <v>111</v>
      </c>
      <c r="Y17" s="6" t="s">
        <v>112</v>
      </c>
      <c r="Z17" s="6" t="s">
        <v>113</v>
      </c>
      <c r="AB17" s="6" t="s">
        <v>114</v>
      </c>
      <c r="AC17" s="6">
        <v>495.95</v>
      </c>
      <c r="AF17" s="6" t="s">
        <v>40</v>
      </c>
      <c r="AG17" s="7"/>
      <c r="AH17" s="7"/>
      <c r="AI17" s="6" t="str">
        <f>HYPERLINK("https://doi.org/10.1525/9780520958685")</f>
        <v>https://doi.org/10.1525/9780520958685</v>
      </c>
      <c r="AK17" s="6" t="s">
        <v>48</v>
      </c>
    </row>
    <row r="18" spans="1:37" s="6" customFormat="1" x14ac:dyDescent="0.3">
      <c r="A18" s="6">
        <v>522001</v>
      </c>
      <c r="B18" s="7">
        <v>9781400874569</v>
      </c>
      <c r="C18" s="7"/>
      <c r="D18" s="7"/>
      <c r="F18" s="6" t="s">
        <v>115</v>
      </c>
      <c r="G18" s="6" t="s">
        <v>116</v>
      </c>
      <c r="H18" s="6" t="s">
        <v>117</v>
      </c>
      <c r="J18" s="6">
        <v>1</v>
      </c>
      <c r="K18" s="6" t="s">
        <v>118</v>
      </c>
      <c r="L18" s="9" t="s">
        <v>119</v>
      </c>
      <c r="M18" s="6" t="s">
        <v>39</v>
      </c>
      <c r="N18" s="8">
        <v>42346</v>
      </c>
      <c r="O18" s="6">
        <v>1963</v>
      </c>
      <c r="P18" s="6">
        <v>576</v>
      </c>
      <c r="R18" s="6">
        <v>10</v>
      </c>
      <c r="T18" s="6" t="s">
        <v>41</v>
      </c>
      <c r="U18" s="6" t="s">
        <v>52</v>
      </c>
      <c r="V18" s="6" t="s">
        <v>53</v>
      </c>
      <c r="W18" s="6" t="s">
        <v>54</v>
      </c>
      <c r="Y18" s="6" t="s">
        <v>120</v>
      </c>
      <c r="AC18" s="6">
        <v>450</v>
      </c>
      <c r="AF18" s="6" t="s">
        <v>40</v>
      </c>
      <c r="AG18" s="7"/>
      <c r="AH18" s="7"/>
      <c r="AI18" s="6" t="str">
        <f>HYPERLINK("https://doi.org/10.1515/9781400874569")</f>
        <v>https://doi.org/10.1515/9781400874569</v>
      </c>
      <c r="AK18" s="6" t="s">
        <v>48</v>
      </c>
    </row>
    <row r="19" spans="1:37" s="6" customFormat="1" x14ac:dyDescent="0.3">
      <c r="A19" s="6">
        <v>561896</v>
      </c>
      <c r="B19" s="7">
        <v>9780231550536</v>
      </c>
      <c r="C19" s="7"/>
      <c r="D19" s="7"/>
      <c r="F19" s="6" t="s">
        <v>121</v>
      </c>
      <c r="G19" s="6" t="s">
        <v>122</v>
      </c>
      <c r="H19" s="6" t="s">
        <v>123</v>
      </c>
      <c r="J19" s="6">
        <v>1</v>
      </c>
      <c r="K19" s="6" t="s">
        <v>124</v>
      </c>
      <c r="M19" s="6" t="s">
        <v>60</v>
      </c>
      <c r="N19" s="8">
        <v>43668</v>
      </c>
      <c r="O19" s="6">
        <v>2019</v>
      </c>
      <c r="R19" s="6">
        <v>10</v>
      </c>
      <c r="T19" s="6" t="s">
        <v>41</v>
      </c>
      <c r="U19" s="6" t="s">
        <v>52</v>
      </c>
      <c r="V19" s="6" t="s">
        <v>53</v>
      </c>
      <c r="W19" s="6" t="s">
        <v>125</v>
      </c>
      <c r="Y19" s="6" t="s">
        <v>126</v>
      </c>
      <c r="Z19" s="6" t="s">
        <v>127</v>
      </c>
      <c r="AA19" s="6" t="s">
        <v>128</v>
      </c>
      <c r="AB19" s="6" t="s">
        <v>129</v>
      </c>
      <c r="AC19" s="6">
        <v>21.95</v>
      </c>
      <c r="AF19" s="6" t="s">
        <v>40</v>
      </c>
      <c r="AG19" s="7"/>
      <c r="AH19" s="7"/>
      <c r="AI19" s="6" t="str">
        <f>HYPERLINK("https://doi.org/10.7312/brow19384")</f>
        <v>https://doi.org/10.7312/brow19384</v>
      </c>
      <c r="AK19" s="6" t="s">
        <v>48</v>
      </c>
    </row>
    <row r="20" spans="1:37" s="6" customFormat="1" x14ac:dyDescent="0.3">
      <c r="A20" s="6">
        <v>550188</v>
      </c>
      <c r="B20" s="7">
        <v>9781400839926</v>
      </c>
      <c r="C20" s="7"/>
      <c r="D20" s="7"/>
      <c r="F20" s="6" t="s">
        <v>130</v>
      </c>
      <c r="G20" s="6" t="s">
        <v>131</v>
      </c>
      <c r="H20" s="6" t="s">
        <v>132</v>
      </c>
      <c r="J20" s="6">
        <v>1</v>
      </c>
      <c r="K20" s="6" t="s">
        <v>133</v>
      </c>
      <c r="L20" s="9" t="s">
        <v>134</v>
      </c>
      <c r="M20" s="6" t="s">
        <v>39</v>
      </c>
      <c r="N20" s="8">
        <v>40826</v>
      </c>
      <c r="O20" s="6">
        <v>2012</v>
      </c>
      <c r="P20" s="6">
        <v>344</v>
      </c>
      <c r="R20" s="6">
        <v>10</v>
      </c>
      <c r="T20" s="6" t="s">
        <v>41</v>
      </c>
      <c r="U20" s="6" t="s">
        <v>42</v>
      </c>
      <c r="V20" s="6" t="s">
        <v>75</v>
      </c>
      <c r="W20" s="6" t="s">
        <v>135</v>
      </c>
      <c r="Y20" s="6" t="s">
        <v>136</v>
      </c>
      <c r="AA20" s="6" t="s">
        <v>137</v>
      </c>
      <c r="AB20" s="6" t="s">
        <v>138</v>
      </c>
      <c r="AC20" s="6">
        <v>126</v>
      </c>
      <c r="AF20" s="6" t="s">
        <v>40</v>
      </c>
      <c r="AG20" s="7"/>
      <c r="AH20" s="7"/>
      <c r="AI20" s="6" t="str">
        <f>HYPERLINK("https://doi.org/10.1515/9781400839926")</f>
        <v>https://doi.org/10.1515/9781400839926</v>
      </c>
      <c r="AK20" s="6" t="s">
        <v>48</v>
      </c>
    </row>
    <row r="21" spans="1:37" s="6" customFormat="1" x14ac:dyDescent="0.3">
      <c r="A21" s="6">
        <v>563172</v>
      </c>
      <c r="B21" s="7">
        <v>9781400845286</v>
      </c>
      <c r="C21" s="7"/>
      <c r="D21" s="7"/>
      <c r="F21" s="6" t="s">
        <v>139</v>
      </c>
      <c r="G21" s="6" t="s">
        <v>140</v>
      </c>
      <c r="H21" s="6" t="s">
        <v>141</v>
      </c>
      <c r="J21" s="6">
        <v>1</v>
      </c>
      <c r="M21" s="6" t="s">
        <v>39</v>
      </c>
      <c r="N21" s="8">
        <v>41168</v>
      </c>
      <c r="O21" s="6">
        <v>2013</v>
      </c>
      <c r="P21" s="6">
        <v>264</v>
      </c>
      <c r="R21" s="6">
        <v>10</v>
      </c>
      <c r="T21" s="6" t="s">
        <v>41</v>
      </c>
      <c r="U21" s="6" t="s">
        <v>42</v>
      </c>
      <c r="V21" s="6" t="s">
        <v>43</v>
      </c>
      <c r="W21" s="6" t="s">
        <v>142</v>
      </c>
      <c r="Y21" s="6" t="s">
        <v>143</v>
      </c>
      <c r="AA21" s="6" t="s">
        <v>144</v>
      </c>
      <c r="AB21" s="6" t="s">
        <v>145</v>
      </c>
      <c r="AC21" s="6">
        <v>180</v>
      </c>
      <c r="AF21" s="6" t="s">
        <v>40</v>
      </c>
      <c r="AG21" s="7"/>
      <c r="AH21" s="7"/>
      <c r="AI21" s="6" t="str">
        <f>HYPERLINK("https://doi.org/10.1515/9781400845286")</f>
        <v>https://doi.org/10.1515/9781400845286</v>
      </c>
      <c r="AK21" s="6" t="s">
        <v>48</v>
      </c>
    </row>
    <row r="22" spans="1:37" s="6" customFormat="1" x14ac:dyDescent="0.3">
      <c r="A22" s="6">
        <v>568603</v>
      </c>
      <c r="B22" s="7">
        <v>9780520966116</v>
      </c>
      <c r="C22" s="7"/>
      <c r="D22" s="7"/>
      <c r="F22" s="6" t="s">
        <v>146</v>
      </c>
      <c r="G22" s="6" t="s">
        <v>147</v>
      </c>
      <c r="H22" s="6" t="s">
        <v>148</v>
      </c>
      <c r="J22" s="6">
        <v>1</v>
      </c>
      <c r="K22" s="6" t="s">
        <v>149</v>
      </c>
      <c r="L22" s="9" t="s">
        <v>150</v>
      </c>
      <c r="M22" s="6" t="s">
        <v>110</v>
      </c>
      <c r="N22" s="8">
        <v>43340</v>
      </c>
      <c r="O22" s="6">
        <v>2018</v>
      </c>
      <c r="P22" s="6">
        <v>240</v>
      </c>
      <c r="R22" s="6">
        <v>10</v>
      </c>
      <c r="T22" s="6" t="s">
        <v>41</v>
      </c>
      <c r="U22" s="6" t="s">
        <v>91</v>
      </c>
      <c r="V22" s="6" t="s">
        <v>92</v>
      </c>
      <c r="W22" s="6" t="s">
        <v>151</v>
      </c>
      <c r="Y22" s="6" t="s">
        <v>152</v>
      </c>
      <c r="Z22" s="6" t="s">
        <v>153</v>
      </c>
      <c r="AB22" s="6" t="s">
        <v>154</v>
      </c>
      <c r="AC22" s="6">
        <v>495.95</v>
      </c>
      <c r="AF22" s="6" t="s">
        <v>40</v>
      </c>
      <c r="AG22" s="7"/>
      <c r="AH22" s="7"/>
      <c r="AI22" s="6" t="str">
        <f>HYPERLINK("https://doi.org/10.1525/9780520966116")</f>
        <v>https://doi.org/10.1525/9780520966116</v>
      </c>
      <c r="AK22" s="6" t="s">
        <v>48</v>
      </c>
    </row>
    <row r="23" spans="1:37" s="6" customFormat="1" x14ac:dyDescent="0.3">
      <c r="A23" s="6">
        <v>580399</v>
      </c>
      <c r="B23" s="7">
        <v>9780300252989</v>
      </c>
      <c r="C23" s="7"/>
      <c r="D23" s="7"/>
      <c r="F23" s="6" t="s">
        <v>155</v>
      </c>
      <c r="G23" s="6" t="s">
        <v>156</v>
      </c>
      <c r="H23" s="6" t="s">
        <v>157</v>
      </c>
      <c r="J23" s="6">
        <v>1</v>
      </c>
      <c r="K23" s="6" t="s">
        <v>158</v>
      </c>
      <c r="M23" s="6" t="s">
        <v>159</v>
      </c>
      <c r="N23" s="8">
        <v>43907</v>
      </c>
      <c r="O23" s="6">
        <v>2020</v>
      </c>
      <c r="P23" s="6">
        <v>480</v>
      </c>
      <c r="R23" s="6">
        <v>10</v>
      </c>
      <c r="T23" s="6" t="s">
        <v>41</v>
      </c>
      <c r="U23" s="6" t="s">
        <v>52</v>
      </c>
      <c r="V23" s="6" t="s">
        <v>53</v>
      </c>
      <c r="W23" s="6" t="s">
        <v>54</v>
      </c>
      <c r="Y23" s="6" t="s">
        <v>160</v>
      </c>
      <c r="AB23" s="6" t="s">
        <v>161</v>
      </c>
      <c r="AC23" s="6">
        <v>39.950000000000003</v>
      </c>
      <c r="AF23" s="6" t="s">
        <v>40</v>
      </c>
      <c r="AG23" s="7"/>
      <c r="AH23" s="7"/>
      <c r="AI23" s="6" t="str">
        <f>HYPERLINK("https://doi.org/10.12987/9780300252989?locatt=mode:legacy")</f>
        <v>https://doi.org/10.12987/9780300252989?locatt=mode:legacy</v>
      </c>
      <c r="AK23" s="6" t="s">
        <v>48</v>
      </c>
    </row>
    <row r="24" spans="1:37" s="6" customFormat="1" x14ac:dyDescent="0.3">
      <c r="A24" s="6">
        <v>562099</v>
      </c>
      <c r="B24" s="7">
        <v>9780674239647</v>
      </c>
      <c r="C24" s="7"/>
      <c r="D24" s="7"/>
      <c r="F24" s="6" t="s">
        <v>162</v>
      </c>
      <c r="G24" s="6" t="s">
        <v>163</v>
      </c>
      <c r="H24" s="6" t="s">
        <v>164</v>
      </c>
      <c r="J24" s="6">
        <v>1</v>
      </c>
      <c r="M24" s="6" t="s">
        <v>90</v>
      </c>
      <c r="N24" s="8">
        <v>43525</v>
      </c>
      <c r="O24" s="6">
        <v>2019</v>
      </c>
      <c r="P24" s="6">
        <v>288</v>
      </c>
      <c r="R24" s="6">
        <v>10</v>
      </c>
      <c r="T24" s="6" t="s">
        <v>41</v>
      </c>
      <c r="U24" s="6" t="s">
        <v>165</v>
      </c>
      <c r="V24" s="6" t="s">
        <v>166</v>
      </c>
      <c r="W24" s="6" t="s">
        <v>167</v>
      </c>
      <c r="Y24" s="6" t="s">
        <v>168</v>
      </c>
      <c r="Z24" s="6" t="s">
        <v>169</v>
      </c>
      <c r="AA24" s="6" t="s">
        <v>170</v>
      </c>
      <c r="AC24" s="6">
        <v>14.95</v>
      </c>
      <c r="AF24" s="6" t="s">
        <v>40</v>
      </c>
      <c r="AG24" s="7"/>
      <c r="AH24" s="7"/>
      <c r="AI24" s="6" t="str">
        <f>HYPERLINK("https://doi.org/10.4159/9780674239647")</f>
        <v>https://doi.org/10.4159/9780674239647</v>
      </c>
      <c r="AK24" s="6" t="s">
        <v>48</v>
      </c>
    </row>
    <row r="25" spans="1:37" s="6" customFormat="1" x14ac:dyDescent="0.3">
      <c r="A25" s="6">
        <v>591345</v>
      </c>
      <c r="B25" s="7">
        <v>9780231549103</v>
      </c>
      <c r="C25" s="7"/>
      <c r="D25" s="7"/>
      <c r="F25" s="6" t="s">
        <v>171</v>
      </c>
      <c r="I25" s="6" t="s">
        <v>172</v>
      </c>
      <c r="J25" s="6">
        <v>1</v>
      </c>
      <c r="K25" s="6" t="s">
        <v>173</v>
      </c>
      <c r="M25" s="6" t="s">
        <v>60</v>
      </c>
      <c r="N25" s="8">
        <v>44235</v>
      </c>
      <c r="O25" s="6">
        <v>2021</v>
      </c>
      <c r="R25" s="6">
        <v>10</v>
      </c>
      <c r="T25" s="6" t="s">
        <v>41</v>
      </c>
      <c r="U25" s="6" t="s">
        <v>52</v>
      </c>
      <c r="V25" s="6" t="s">
        <v>53</v>
      </c>
      <c r="W25" s="6" t="s">
        <v>174</v>
      </c>
      <c r="Y25" s="6" t="s">
        <v>175</v>
      </c>
      <c r="Z25" s="6" t="s">
        <v>176</v>
      </c>
      <c r="AA25" s="6" t="s">
        <v>177</v>
      </c>
      <c r="AB25" s="6" t="s">
        <v>178</v>
      </c>
      <c r="AC25" s="6">
        <v>26.95</v>
      </c>
      <c r="AF25" s="6" t="s">
        <v>40</v>
      </c>
      <c r="AG25" s="7"/>
      <c r="AH25" s="7"/>
      <c r="AI25" s="6" t="str">
        <f>HYPERLINK("https://doi.org/10.7312/jenk19074")</f>
        <v>https://doi.org/10.7312/jenk19074</v>
      </c>
      <c r="AK25" s="6" t="s">
        <v>48</v>
      </c>
    </row>
    <row r="26" spans="1:37" s="6" customFormat="1" x14ac:dyDescent="0.3">
      <c r="A26" s="6">
        <v>550208</v>
      </c>
      <c r="B26" s="7">
        <v>9781400840991</v>
      </c>
      <c r="C26" s="7"/>
      <c r="D26" s="7"/>
      <c r="F26" s="6" t="s">
        <v>179</v>
      </c>
      <c r="H26" s="6" t="s">
        <v>180</v>
      </c>
      <c r="I26" s="6" t="s">
        <v>181</v>
      </c>
      <c r="J26" s="6">
        <v>1</v>
      </c>
      <c r="M26" s="6" t="s">
        <v>39</v>
      </c>
      <c r="N26" s="8">
        <v>36381</v>
      </c>
      <c r="O26" s="6">
        <v>1999</v>
      </c>
      <c r="P26" s="6">
        <v>152</v>
      </c>
      <c r="R26" s="6">
        <v>10</v>
      </c>
      <c r="T26" s="6" t="s">
        <v>41</v>
      </c>
      <c r="U26" s="6" t="s">
        <v>91</v>
      </c>
      <c r="V26" s="6" t="s">
        <v>92</v>
      </c>
      <c r="W26" s="6" t="s">
        <v>182</v>
      </c>
      <c r="Y26" s="6" t="s">
        <v>183</v>
      </c>
      <c r="AA26" s="6" t="s">
        <v>184</v>
      </c>
      <c r="AB26" s="6" t="s">
        <v>185</v>
      </c>
      <c r="AC26" s="6">
        <v>126</v>
      </c>
      <c r="AF26" s="6" t="s">
        <v>40</v>
      </c>
      <c r="AG26" s="7"/>
      <c r="AH26" s="7"/>
      <c r="AI26" s="6" t="str">
        <f>HYPERLINK("https://doi.org/10.1515/9781400840991")</f>
        <v>https://doi.org/10.1515/9781400840991</v>
      </c>
      <c r="AK26" s="6" t="s">
        <v>48</v>
      </c>
    </row>
    <row r="27" spans="1:37" s="6" customFormat="1" x14ac:dyDescent="0.3">
      <c r="A27" s="6">
        <v>583282</v>
      </c>
      <c r="B27" s="7">
        <v>9780822373780</v>
      </c>
      <c r="C27" s="7"/>
      <c r="D27" s="7"/>
      <c r="F27" s="6" t="s">
        <v>186</v>
      </c>
      <c r="G27" s="6" t="s">
        <v>187</v>
      </c>
      <c r="H27" s="6" t="s">
        <v>188</v>
      </c>
      <c r="J27" s="6">
        <v>1</v>
      </c>
      <c r="K27" s="6" t="s">
        <v>189</v>
      </c>
      <c r="M27" s="6" t="s">
        <v>190</v>
      </c>
      <c r="N27" s="8">
        <v>42607</v>
      </c>
      <c r="O27" s="6">
        <v>2016</v>
      </c>
      <c r="P27" s="6">
        <v>304</v>
      </c>
      <c r="R27" s="6">
        <v>283.5</v>
      </c>
      <c r="T27" s="6" t="s">
        <v>41</v>
      </c>
      <c r="U27" s="6" t="s">
        <v>91</v>
      </c>
      <c r="V27" s="6" t="s">
        <v>92</v>
      </c>
      <c r="W27" s="6" t="s">
        <v>191</v>
      </c>
      <c r="Y27" s="6" t="s">
        <v>192</v>
      </c>
      <c r="Z27" s="6" t="s">
        <v>193</v>
      </c>
      <c r="AA27" s="6" t="s">
        <v>194</v>
      </c>
      <c r="AB27" s="6" t="s">
        <v>195</v>
      </c>
      <c r="AC27" s="6">
        <v>140.94999999999999</v>
      </c>
      <c r="AF27" s="6" t="s">
        <v>40</v>
      </c>
      <c r="AG27" s="7"/>
      <c r="AH27" s="7"/>
      <c r="AI27" s="6" t="str">
        <f>HYPERLINK("https://doi.org/10.1515/9780822373780")</f>
        <v>https://doi.org/10.1515/9780822373780</v>
      </c>
      <c r="AK27" s="6" t="s">
        <v>48</v>
      </c>
    </row>
    <row r="28" spans="1:37" s="6" customFormat="1" x14ac:dyDescent="0.3">
      <c r="A28" s="6">
        <v>121482</v>
      </c>
      <c r="B28" s="7">
        <v>9783110255522</v>
      </c>
      <c r="C28" s="7">
        <v>9783110255515</v>
      </c>
      <c r="D28" s="7"/>
      <c r="F28" s="6" t="s">
        <v>196</v>
      </c>
      <c r="I28" s="6" t="s">
        <v>197</v>
      </c>
      <c r="J28" s="6">
        <v>1</v>
      </c>
      <c r="K28" s="6" t="s">
        <v>198</v>
      </c>
      <c r="L28" s="9" t="s">
        <v>199</v>
      </c>
      <c r="M28" s="6" t="s">
        <v>200</v>
      </c>
      <c r="N28" s="8">
        <v>43815</v>
      </c>
      <c r="O28" s="6">
        <v>2020</v>
      </c>
      <c r="P28" s="6">
        <v>718</v>
      </c>
      <c r="R28" s="6">
        <v>10</v>
      </c>
      <c r="S28" s="6">
        <v>2417</v>
      </c>
      <c r="T28" s="6" t="s">
        <v>41</v>
      </c>
      <c r="U28" s="6" t="s">
        <v>201</v>
      </c>
      <c r="V28" s="6" t="s">
        <v>202</v>
      </c>
      <c r="W28" s="6" t="s">
        <v>203</v>
      </c>
      <c r="Y28" s="6" t="s">
        <v>204</v>
      </c>
      <c r="AA28" s="6" t="s">
        <v>205</v>
      </c>
      <c r="AB28" s="6" t="s">
        <v>206</v>
      </c>
      <c r="AC28" s="6">
        <v>249</v>
      </c>
      <c r="AD28" s="6">
        <v>250</v>
      </c>
      <c r="AF28" s="6" t="s">
        <v>40</v>
      </c>
      <c r="AG28" s="6" t="s">
        <v>40</v>
      </c>
      <c r="AH28" s="7"/>
      <c r="AI28" s="6" t="str">
        <f>HYPERLINK("https://doi.org/10.1515/9783110255522")</f>
        <v>https://doi.org/10.1515/9783110255522</v>
      </c>
      <c r="AK28" s="6" t="s">
        <v>48</v>
      </c>
    </row>
    <row r="29" spans="1:37" s="6" customFormat="1" x14ac:dyDescent="0.3">
      <c r="A29" s="6">
        <v>528187</v>
      </c>
      <c r="B29" s="7">
        <v>9781400883509</v>
      </c>
      <c r="C29" s="7"/>
      <c r="D29" s="7"/>
      <c r="F29" s="6" t="s">
        <v>207</v>
      </c>
      <c r="G29" s="6" t="s">
        <v>208</v>
      </c>
      <c r="H29" s="6" t="s">
        <v>209</v>
      </c>
      <c r="J29" s="6">
        <v>1</v>
      </c>
      <c r="K29" s="6" t="s">
        <v>210</v>
      </c>
      <c r="L29" s="9" t="s">
        <v>211</v>
      </c>
      <c r="M29" s="6" t="s">
        <v>39</v>
      </c>
      <c r="N29" s="8">
        <v>42668</v>
      </c>
      <c r="O29" s="6">
        <v>2017</v>
      </c>
      <c r="P29" s="6">
        <v>192</v>
      </c>
      <c r="R29" s="6">
        <v>10</v>
      </c>
      <c r="T29" s="6" t="s">
        <v>41</v>
      </c>
      <c r="U29" s="6" t="s">
        <v>165</v>
      </c>
      <c r="V29" s="6" t="s">
        <v>212</v>
      </c>
      <c r="W29" s="6" t="s">
        <v>213</v>
      </c>
      <c r="Y29" s="6" t="s">
        <v>214</v>
      </c>
      <c r="AA29" s="6" t="s">
        <v>215</v>
      </c>
      <c r="AB29" s="6" t="s">
        <v>216</v>
      </c>
      <c r="AC29" s="6">
        <v>78</v>
      </c>
      <c r="AF29" s="6" t="s">
        <v>40</v>
      </c>
      <c r="AG29" s="7"/>
      <c r="AH29" s="7"/>
      <c r="AI29" s="6" t="str">
        <f>HYPERLINK("https://doi.org/10.1515/9781400883509")</f>
        <v>https://doi.org/10.1515/9781400883509</v>
      </c>
      <c r="AK29" s="6" t="s">
        <v>48</v>
      </c>
    </row>
    <row r="30" spans="1:37" s="6" customFormat="1" x14ac:dyDescent="0.3">
      <c r="A30" s="6">
        <v>601273</v>
      </c>
      <c r="B30" s="7">
        <v>9781478021223</v>
      </c>
      <c r="C30" s="7"/>
      <c r="D30" s="7"/>
      <c r="F30" s="6" t="s">
        <v>217</v>
      </c>
      <c r="H30" s="6" t="s">
        <v>218</v>
      </c>
      <c r="I30" s="6" t="s">
        <v>219</v>
      </c>
      <c r="J30" s="6">
        <v>1</v>
      </c>
      <c r="K30" s="6" t="s">
        <v>220</v>
      </c>
      <c r="M30" s="6" t="s">
        <v>190</v>
      </c>
      <c r="N30" s="8">
        <v>44288</v>
      </c>
      <c r="O30" s="6">
        <v>2021</v>
      </c>
      <c r="P30" s="6">
        <v>464</v>
      </c>
      <c r="R30" s="6">
        <v>10</v>
      </c>
      <c r="T30" s="6" t="s">
        <v>41</v>
      </c>
      <c r="U30" s="6" t="s">
        <v>91</v>
      </c>
      <c r="V30" s="6" t="s">
        <v>92</v>
      </c>
      <c r="W30" s="6" t="s">
        <v>221</v>
      </c>
      <c r="Y30" s="6" t="s">
        <v>222</v>
      </c>
      <c r="Z30" s="6" t="s">
        <v>223</v>
      </c>
      <c r="AA30" s="6" t="s">
        <v>224</v>
      </c>
      <c r="AB30" s="6" t="s">
        <v>225</v>
      </c>
      <c r="AC30" s="6">
        <v>153.94999999999999</v>
      </c>
      <c r="AF30" s="6" t="s">
        <v>40</v>
      </c>
      <c r="AG30" s="7"/>
      <c r="AH30" s="7"/>
      <c r="AI30" s="6" t="str">
        <f>HYPERLINK("https://doi.org/10.1515/9781478021223?locatt=mode:legacy")</f>
        <v>https://doi.org/10.1515/9781478021223?locatt=mode:legacy</v>
      </c>
      <c r="AK30" s="6" t="s">
        <v>48</v>
      </c>
    </row>
    <row r="31" spans="1:37" s="6" customFormat="1" x14ac:dyDescent="0.3">
      <c r="A31" s="6">
        <v>302208</v>
      </c>
      <c r="B31" s="7">
        <v>9780674726338</v>
      </c>
      <c r="C31" s="7"/>
      <c r="D31" s="7"/>
      <c r="F31" s="6" t="s">
        <v>226</v>
      </c>
      <c r="H31" s="6" t="s">
        <v>227</v>
      </c>
      <c r="J31" s="6">
        <v>1</v>
      </c>
      <c r="M31" s="6" t="s">
        <v>90</v>
      </c>
      <c r="N31" s="8">
        <v>41590</v>
      </c>
      <c r="O31" s="6">
        <v>2013</v>
      </c>
      <c r="P31" s="6">
        <v>335</v>
      </c>
      <c r="R31" s="6">
        <v>10</v>
      </c>
      <c r="T31" s="6" t="s">
        <v>41</v>
      </c>
      <c r="U31" s="6" t="s">
        <v>91</v>
      </c>
      <c r="V31" s="6" t="s">
        <v>228</v>
      </c>
      <c r="W31" s="6" t="s">
        <v>229</v>
      </c>
      <c r="Y31" s="6" t="s">
        <v>230</v>
      </c>
      <c r="Z31" s="6" t="s">
        <v>231</v>
      </c>
      <c r="AB31" s="6" t="s">
        <v>232</v>
      </c>
      <c r="AC31" s="6">
        <v>42</v>
      </c>
      <c r="AF31" s="6" t="s">
        <v>40</v>
      </c>
      <c r="AG31" s="7"/>
      <c r="AH31" s="7"/>
      <c r="AI31" s="6" t="str">
        <f>HYPERLINK("https://doi.org/10.4159/9780674726338")</f>
        <v>https://doi.org/10.4159/9780674726338</v>
      </c>
      <c r="AK31" s="6" t="s">
        <v>48</v>
      </c>
    </row>
    <row r="32" spans="1:37" s="6" customFormat="1" x14ac:dyDescent="0.3">
      <c r="A32" s="6">
        <v>578313</v>
      </c>
      <c r="B32" s="7">
        <v>9781479891788</v>
      </c>
      <c r="C32" s="7"/>
      <c r="D32" s="7"/>
      <c r="F32" s="6" t="s">
        <v>233</v>
      </c>
      <c r="G32" s="6" t="s">
        <v>234</v>
      </c>
      <c r="H32" s="6" t="s">
        <v>235</v>
      </c>
      <c r="J32" s="6">
        <v>1</v>
      </c>
      <c r="M32" s="6" t="s">
        <v>101</v>
      </c>
      <c r="N32" s="8">
        <v>43592</v>
      </c>
      <c r="O32" s="6">
        <v>2019</v>
      </c>
      <c r="R32" s="6">
        <v>10</v>
      </c>
      <c r="T32" s="6" t="s">
        <v>41</v>
      </c>
      <c r="U32" s="6" t="s">
        <v>91</v>
      </c>
      <c r="V32" s="6" t="s">
        <v>92</v>
      </c>
      <c r="W32" s="6" t="s">
        <v>236</v>
      </c>
      <c r="Y32" s="6" t="s">
        <v>237</v>
      </c>
      <c r="AA32" s="6" t="s">
        <v>238</v>
      </c>
      <c r="AB32" s="6" t="s">
        <v>239</v>
      </c>
      <c r="AC32" s="6">
        <v>174.95</v>
      </c>
      <c r="AF32" s="6" t="s">
        <v>40</v>
      </c>
      <c r="AG32" s="7"/>
      <c r="AH32" s="7"/>
      <c r="AI32" s="6" t="str">
        <f>HYPERLINK("https://www.degruyter.com/isbn/9781479891788")</f>
        <v>https://www.degruyter.com/isbn/9781479891788</v>
      </c>
      <c r="AK32" s="6" t="s">
        <v>48</v>
      </c>
    </row>
    <row r="33" spans="1:37" s="6" customFormat="1" x14ac:dyDescent="0.3">
      <c r="A33" s="6">
        <v>568617</v>
      </c>
      <c r="B33" s="7">
        <v>9780520972148</v>
      </c>
      <c r="C33" s="7"/>
      <c r="D33" s="7"/>
      <c r="F33" s="6" t="s">
        <v>240</v>
      </c>
      <c r="G33" s="6" t="s">
        <v>241</v>
      </c>
      <c r="I33" s="6" t="s">
        <v>242</v>
      </c>
      <c r="J33" s="6">
        <v>1</v>
      </c>
      <c r="M33" s="6" t="s">
        <v>110</v>
      </c>
      <c r="N33" s="8">
        <v>43501</v>
      </c>
      <c r="O33" s="6">
        <v>2019</v>
      </c>
      <c r="P33" s="6">
        <v>432</v>
      </c>
      <c r="R33" s="6">
        <v>10</v>
      </c>
      <c r="T33" s="6" t="s">
        <v>41</v>
      </c>
      <c r="U33" s="6" t="s">
        <v>91</v>
      </c>
      <c r="V33" s="6" t="s">
        <v>92</v>
      </c>
      <c r="W33" s="6" t="s">
        <v>243</v>
      </c>
      <c r="Y33" s="6" t="s">
        <v>244</v>
      </c>
      <c r="Z33" s="6" t="s">
        <v>245</v>
      </c>
      <c r="AB33" s="6" t="s">
        <v>246</v>
      </c>
      <c r="AC33" s="6">
        <v>373.95</v>
      </c>
      <c r="AF33" s="6" t="s">
        <v>40</v>
      </c>
      <c r="AG33" s="7"/>
      <c r="AH33" s="7"/>
      <c r="AI33" s="6" t="str">
        <f>HYPERLINK("https://doi.org/10.1525/9780520972148")</f>
        <v>https://doi.org/10.1525/9780520972148</v>
      </c>
      <c r="AK33" s="6" t="s">
        <v>48</v>
      </c>
    </row>
    <row r="34" spans="1:37" s="6" customFormat="1" x14ac:dyDescent="0.3">
      <c r="A34" s="6">
        <v>542574</v>
      </c>
      <c r="B34" s="7">
        <v>9781400835478</v>
      </c>
      <c r="C34" s="7"/>
      <c r="D34" s="7"/>
      <c r="F34" s="6" t="s">
        <v>247</v>
      </c>
      <c r="G34" s="6" t="s">
        <v>248</v>
      </c>
      <c r="H34" s="6" t="s">
        <v>249</v>
      </c>
      <c r="J34" s="6">
        <v>1</v>
      </c>
      <c r="M34" s="6" t="s">
        <v>39</v>
      </c>
      <c r="N34" s="8">
        <v>40203</v>
      </c>
      <c r="O34" s="6">
        <v>2008</v>
      </c>
      <c r="P34" s="6">
        <v>336</v>
      </c>
      <c r="Q34" s="6">
        <v>1</v>
      </c>
      <c r="R34" s="6">
        <v>10</v>
      </c>
      <c r="T34" s="6" t="s">
        <v>41</v>
      </c>
      <c r="U34" s="6" t="s">
        <v>42</v>
      </c>
      <c r="V34" s="6" t="s">
        <v>43</v>
      </c>
      <c r="W34" s="6" t="s">
        <v>250</v>
      </c>
      <c r="Y34" s="6" t="s">
        <v>251</v>
      </c>
      <c r="AA34" s="6" t="s">
        <v>252</v>
      </c>
      <c r="AB34" s="6" t="s">
        <v>253</v>
      </c>
      <c r="AC34" s="6">
        <v>134</v>
      </c>
      <c r="AF34" s="6" t="s">
        <v>40</v>
      </c>
      <c r="AG34" s="7"/>
      <c r="AH34" s="7"/>
      <c r="AI34" s="6" t="str">
        <f>HYPERLINK("https://doi.org/10.1515/9781400835478")</f>
        <v>https://doi.org/10.1515/9781400835478</v>
      </c>
      <c r="AK34" s="6" t="s">
        <v>48</v>
      </c>
    </row>
    <row r="35" spans="1:37" s="6" customFormat="1" x14ac:dyDescent="0.3">
      <c r="A35" s="6">
        <v>512057</v>
      </c>
      <c r="B35" s="7">
        <v>9781400851744</v>
      </c>
      <c r="C35" s="7"/>
      <c r="D35" s="7"/>
      <c r="F35" s="6" t="s">
        <v>254</v>
      </c>
      <c r="H35" s="6" t="s">
        <v>255</v>
      </c>
      <c r="J35" s="6">
        <v>1</v>
      </c>
      <c r="K35" s="6" t="s">
        <v>256</v>
      </c>
      <c r="L35" s="9" t="s">
        <v>257</v>
      </c>
      <c r="M35" s="6" t="s">
        <v>39</v>
      </c>
      <c r="N35" s="8">
        <v>41765</v>
      </c>
      <c r="O35" s="6">
        <v>2005</v>
      </c>
      <c r="P35" s="6">
        <v>464</v>
      </c>
      <c r="R35" s="6">
        <v>10</v>
      </c>
      <c r="T35" s="6" t="s">
        <v>41</v>
      </c>
      <c r="U35" s="6" t="s">
        <v>91</v>
      </c>
      <c r="V35" s="6" t="s">
        <v>258</v>
      </c>
      <c r="W35" s="6" t="s">
        <v>259</v>
      </c>
      <c r="Y35" s="6" t="s">
        <v>260</v>
      </c>
      <c r="AA35" s="6" t="s">
        <v>261</v>
      </c>
      <c r="AB35" s="6" t="s">
        <v>262</v>
      </c>
      <c r="AC35" s="6">
        <v>170</v>
      </c>
      <c r="AF35" s="6" t="s">
        <v>40</v>
      </c>
      <c r="AG35" s="7"/>
      <c r="AH35" s="7"/>
      <c r="AI35" s="6" t="str">
        <f>HYPERLINK("https://doi.org/10.1515/9781400851744")</f>
        <v>https://doi.org/10.1515/9781400851744</v>
      </c>
      <c r="AK35" s="6" t="s">
        <v>48</v>
      </c>
    </row>
    <row r="36" spans="1:37" s="6" customFormat="1" x14ac:dyDescent="0.3">
      <c r="A36" s="6">
        <v>575364</v>
      </c>
      <c r="B36" s="7">
        <v>9780691202211</v>
      </c>
      <c r="C36" s="7"/>
      <c r="D36" s="7"/>
      <c r="F36" s="6" t="s">
        <v>263</v>
      </c>
      <c r="G36" s="6" t="s">
        <v>264</v>
      </c>
      <c r="H36" s="6" t="s">
        <v>265</v>
      </c>
      <c r="J36" s="6">
        <v>1</v>
      </c>
      <c r="K36" s="6" t="s">
        <v>266</v>
      </c>
      <c r="L36" s="9" t="s">
        <v>267</v>
      </c>
      <c r="M36" s="6" t="s">
        <v>39</v>
      </c>
      <c r="N36" s="8">
        <v>44082</v>
      </c>
      <c r="O36" s="6">
        <v>2020</v>
      </c>
      <c r="P36" s="6">
        <v>328</v>
      </c>
      <c r="R36" s="6">
        <v>10</v>
      </c>
      <c r="T36" s="6" t="s">
        <v>41</v>
      </c>
      <c r="U36" s="6" t="s">
        <v>52</v>
      </c>
      <c r="V36" s="6" t="s">
        <v>268</v>
      </c>
      <c r="W36" s="6" t="s">
        <v>269</v>
      </c>
      <c r="Y36" s="6" t="s">
        <v>270</v>
      </c>
      <c r="AA36" s="6" t="s">
        <v>271</v>
      </c>
      <c r="AB36" s="6" t="s">
        <v>272</v>
      </c>
      <c r="AC36" s="6">
        <v>83</v>
      </c>
      <c r="AF36" s="6" t="s">
        <v>40</v>
      </c>
      <c r="AG36" s="7"/>
      <c r="AH36" s="7"/>
      <c r="AI36" s="6" t="str">
        <f>HYPERLINK("https://doi.org/10.1515/9780691202211")</f>
        <v>https://doi.org/10.1515/9780691202211</v>
      </c>
      <c r="AK36" s="6" t="s">
        <v>48</v>
      </c>
    </row>
    <row r="37" spans="1:37" s="6" customFormat="1" x14ac:dyDescent="0.3">
      <c r="A37" s="6">
        <v>569790</v>
      </c>
      <c r="B37" s="7">
        <v>9780520968301</v>
      </c>
      <c r="C37" s="7"/>
      <c r="D37" s="7"/>
      <c r="F37" s="6" t="s">
        <v>273</v>
      </c>
      <c r="G37" s="6" t="s">
        <v>274</v>
      </c>
      <c r="I37" s="6" t="s">
        <v>275</v>
      </c>
      <c r="J37" s="6">
        <v>1</v>
      </c>
      <c r="M37" s="6" t="s">
        <v>110</v>
      </c>
      <c r="N37" s="8">
        <v>43697</v>
      </c>
      <c r="O37" s="6">
        <v>2019</v>
      </c>
      <c r="P37" s="6">
        <v>328</v>
      </c>
      <c r="R37" s="6">
        <v>10</v>
      </c>
      <c r="T37" s="6" t="s">
        <v>41</v>
      </c>
      <c r="U37" s="6" t="s">
        <v>91</v>
      </c>
      <c r="V37" s="6" t="s">
        <v>258</v>
      </c>
      <c r="W37" s="6" t="s">
        <v>276</v>
      </c>
      <c r="Y37" s="6" t="s">
        <v>277</v>
      </c>
      <c r="Z37" s="6" t="s">
        <v>278</v>
      </c>
      <c r="AB37" s="6" t="s">
        <v>279</v>
      </c>
      <c r="AC37" s="6">
        <v>339.95</v>
      </c>
      <c r="AF37" s="6" t="s">
        <v>40</v>
      </c>
      <c r="AG37" s="7"/>
      <c r="AH37" s="7"/>
      <c r="AI37" s="6" t="str">
        <f>HYPERLINK("https://doi.org/10.1525/9780520968301")</f>
        <v>https://doi.org/10.1525/9780520968301</v>
      </c>
      <c r="AK37" s="6" t="s">
        <v>48</v>
      </c>
    </row>
    <row r="38" spans="1:37" s="6" customFormat="1" x14ac:dyDescent="0.3">
      <c r="A38" s="6">
        <v>542193</v>
      </c>
      <c r="B38" s="7">
        <v>9781400888740</v>
      </c>
      <c r="C38" s="7"/>
      <c r="D38" s="7"/>
      <c r="F38" s="6" t="s">
        <v>280</v>
      </c>
      <c r="G38" s="6" t="s">
        <v>281</v>
      </c>
      <c r="H38" s="6" t="s">
        <v>282</v>
      </c>
      <c r="J38" s="6">
        <v>1</v>
      </c>
      <c r="K38" s="6" t="s">
        <v>283</v>
      </c>
      <c r="L38" s="9" t="s">
        <v>284</v>
      </c>
      <c r="M38" s="6" t="s">
        <v>39</v>
      </c>
      <c r="N38" s="8">
        <v>42976</v>
      </c>
      <c r="O38" s="6">
        <v>2017</v>
      </c>
      <c r="P38" s="6">
        <v>408</v>
      </c>
      <c r="R38" s="6">
        <v>10</v>
      </c>
      <c r="T38" s="6" t="s">
        <v>41</v>
      </c>
      <c r="U38" s="6" t="s">
        <v>52</v>
      </c>
      <c r="V38" s="6" t="s">
        <v>53</v>
      </c>
      <c r="W38" s="6" t="s">
        <v>285</v>
      </c>
      <c r="Y38" s="6" t="s">
        <v>286</v>
      </c>
      <c r="AA38" s="6" t="s">
        <v>287</v>
      </c>
      <c r="AB38" s="6" t="s">
        <v>288</v>
      </c>
      <c r="AC38" s="6">
        <v>95</v>
      </c>
      <c r="AF38" s="6" t="s">
        <v>40</v>
      </c>
      <c r="AG38" s="7"/>
      <c r="AH38" s="7"/>
      <c r="AI38" s="6" t="str">
        <f>HYPERLINK("https://doi.org/10.1515/9781400888740")</f>
        <v>https://doi.org/10.1515/9781400888740</v>
      </c>
      <c r="AK38" s="6" t="s">
        <v>48</v>
      </c>
    </row>
    <row r="39" spans="1:37" s="6" customFormat="1" x14ac:dyDescent="0.3">
      <c r="A39" s="6">
        <v>125308</v>
      </c>
      <c r="B39" s="7">
        <v>9780674062832</v>
      </c>
      <c r="C39" s="7"/>
      <c r="D39" s="7"/>
      <c r="F39" s="6" t="s">
        <v>289</v>
      </c>
      <c r="H39" s="6" t="s">
        <v>290</v>
      </c>
      <c r="J39" s="6">
        <v>1</v>
      </c>
      <c r="M39" s="6" t="s">
        <v>90</v>
      </c>
      <c r="N39" s="8">
        <v>40812</v>
      </c>
      <c r="O39" s="6">
        <v>2011</v>
      </c>
      <c r="P39" s="6">
        <v>928</v>
      </c>
      <c r="R39" s="6">
        <v>10</v>
      </c>
      <c r="T39" s="6" t="s">
        <v>41</v>
      </c>
      <c r="U39" s="6" t="s">
        <v>52</v>
      </c>
      <c r="V39" s="6" t="s">
        <v>53</v>
      </c>
      <c r="W39" s="6" t="s">
        <v>291</v>
      </c>
      <c r="Y39" s="6" t="s">
        <v>292</v>
      </c>
      <c r="Z39" s="6" t="s">
        <v>293</v>
      </c>
      <c r="AB39" s="6" t="s">
        <v>294</v>
      </c>
      <c r="AC39" s="6">
        <v>48.5</v>
      </c>
      <c r="AF39" s="6" t="s">
        <v>40</v>
      </c>
      <c r="AG39" s="7"/>
      <c r="AH39" s="7"/>
      <c r="AI39" s="6" t="str">
        <f>HYPERLINK("https://doi.org/10.4159/harvard.9780674062832?locatt=mode:legacy")</f>
        <v>https://doi.org/10.4159/harvard.9780674062832?locatt=mode:legacy</v>
      </c>
      <c r="AK39" s="6" t="s">
        <v>48</v>
      </c>
    </row>
    <row r="40" spans="1:37" s="6" customFormat="1" x14ac:dyDescent="0.3">
      <c r="A40" s="6">
        <v>568606</v>
      </c>
      <c r="B40" s="7">
        <v>9780520971240</v>
      </c>
      <c r="C40" s="7"/>
      <c r="D40" s="7"/>
      <c r="F40" s="6" t="s">
        <v>295</v>
      </c>
      <c r="G40" s="6" t="s">
        <v>296</v>
      </c>
      <c r="H40" s="6" t="s">
        <v>297</v>
      </c>
      <c r="J40" s="6">
        <v>1</v>
      </c>
      <c r="K40" s="6" t="s">
        <v>298</v>
      </c>
      <c r="L40" s="9" t="s">
        <v>299</v>
      </c>
      <c r="M40" s="6" t="s">
        <v>110</v>
      </c>
      <c r="N40" s="8">
        <v>43585</v>
      </c>
      <c r="O40" s="6">
        <v>2019</v>
      </c>
      <c r="P40" s="6">
        <v>256</v>
      </c>
      <c r="R40" s="6">
        <v>10</v>
      </c>
      <c r="T40" s="6" t="s">
        <v>41</v>
      </c>
      <c r="U40" s="6" t="s">
        <v>42</v>
      </c>
      <c r="V40" s="6" t="s">
        <v>75</v>
      </c>
      <c r="W40" s="6" t="s">
        <v>300</v>
      </c>
      <c r="Y40" s="6" t="s">
        <v>301</v>
      </c>
      <c r="Z40" s="6" t="s">
        <v>302</v>
      </c>
      <c r="AB40" s="6" t="s">
        <v>303</v>
      </c>
      <c r="AC40" s="6">
        <v>373.95</v>
      </c>
      <c r="AF40" s="6" t="s">
        <v>40</v>
      </c>
      <c r="AG40" s="7"/>
      <c r="AH40" s="7"/>
      <c r="AI40" s="6" t="str">
        <f>HYPERLINK("https://doi.org/10.1525/9780520971240")</f>
        <v>https://doi.org/10.1525/9780520971240</v>
      </c>
      <c r="AK40" s="6" t="s">
        <v>48</v>
      </c>
    </row>
    <row r="41" spans="1:37" s="6" customFormat="1" x14ac:dyDescent="0.3">
      <c r="A41" s="6">
        <v>580940</v>
      </c>
      <c r="B41" s="7">
        <v>9780520975392</v>
      </c>
      <c r="C41" s="7"/>
      <c r="D41" s="7"/>
      <c r="F41" s="6" t="s">
        <v>304</v>
      </c>
      <c r="G41" s="6" t="s">
        <v>305</v>
      </c>
      <c r="H41" s="6" t="s">
        <v>306</v>
      </c>
      <c r="J41" s="6">
        <v>1</v>
      </c>
      <c r="M41" s="6" t="s">
        <v>110</v>
      </c>
      <c r="N41" s="8">
        <v>44047</v>
      </c>
      <c r="O41" s="6">
        <v>2020</v>
      </c>
      <c r="P41" s="6">
        <v>224</v>
      </c>
      <c r="R41" s="6">
        <v>10</v>
      </c>
      <c r="T41" s="6" t="s">
        <v>41</v>
      </c>
      <c r="U41" s="6" t="s">
        <v>42</v>
      </c>
      <c r="V41" s="6" t="s">
        <v>43</v>
      </c>
      <c r="W41" s="6" t="s">
        <v>307</v>
      </c>
      <c r="Y41" s="6" t="s">
        <v>308</v>
      </c>
      <c r="Z41" s="6" t="s">
        <v>309</v>
      </c>
      <c r="AB41" s="6" t="s">
        <v>310</v>
      </c>
      <c r="AC41" s="6">
        <v>373.95</v>
      </c>
      <c r="AF41" s="6" t="s">
        <v>40</v>
      </c>
      <c r="AG41" s="7"/>
      <c r="AH41" s="7"/>
      <c r="AI41" s="6" t="str">
        <f>HYPERLINK("https://doi.org/10.1525/9780520975392")</f>
        <v>https://doi.org/10.1525/9780520975392</v>
      </c>
      <c r="AK41" s="6" t="s">
        <v>48</v>
      </c>
    </row>
    <row r="42" spans="1:37" s="6" customFormat="1" x14ac:dyDescent="0.3">
      <c r="A42" s="6">
        <v>512032</v>
      </c>
      <c r="B42" s="7">
        <v>9781400847488</v>
      </c>
      <c r="C42" s="7"/>
      <c r="D42" s="7"/>
      <c r="F42" s="6" t="s">
        <v>311</v>
      </c>
      <c r="G42" s="6" t="s">
        <v>312</v>
      </c>
      <c r="H42" s="6" t="s">
        <v>313</v>
      </c>
      <c r="J42" s="6">
        <v>1</v>
      </c>
      <c r="M42" s="6" t="s">
        <v>39</v>
      </c>
      <c r="N42" s="8">
        <v>41368</v>
      </c>
      <c r="O42" s="6">
        <v>2002</v>
      </c>
      <c r="P42" s="6">
        <v>480</v>
      </c>
      <c r="R42" s="6">
        <v>10</v>
      </c>
      <c r="T42" s="6" t="s">
        <v>41</v>
      </c>
      <c r="U42" s="6" t="s">
        <v>91</v>
      </c>
      <c r="V42" s="6" t="s">
        <v>258</v>
      </c>
      <c r="W42" s="6" t="s">
        <v>314</v>
      </c>
      <c r="Y42" s="6" t="s">
        <v>315</v>
      </c>
      <c r="AA42" s="6" t="s">
        <v>316</v>
      </c>
      <c r="AB42" s="6" t="s">
        <v>317</v>
      </c>
      <c r="AC42" s="6">
        <v>144.94999999999999</v>
      </c>
      <c r="AF42" s="6" t="s">
        <v>40</v>
      </c>
      <c r="AG42" s="7"/>
      <c r="AH42" s="7"/>
      <c r="AI42" s="6" t="str">
        <f>HYPERLINK("https://doi.org/10.1515/9781400847488")</f>
        <v>https://doi.org/10.1515/9781400847488</v>
      </c>
      <c r="AK42" s="6" t="s">
        <v>48</v>
      </c>
    </row>
    <row r="43" spans="1:37" s="6" customFormat="1" x14ac:dyDescent="0.3">
      <c r="A43" s="6">
        <v>575362</v>
      </c>
      <c r="B43" s="7">
        <v>9780691200088</v>
      </c>
      <c r="C43" s="7"/>
      <c r="D43" s="7"/>
      <c r="F43" s="6" t="s">
        <v>318</v>
      </c>
      <c r="G43" s="6" t="s">
        <v>319</v>
      </c>
      <c r="H43" s="6" t="s">
        <v>320</v>
      </c>
      <c r="J43" s="6">
        <v>1</v>
      </c>
      <c r="M43" s="6" t="s">
        <v>39</v>
      </c>
      <c r="N43" s="8">
        <v>43963</v>
      </c>
      <c r="O43" s="6">
        <v>2020</v>
      </c>
      <c r="P43" s="6">
        <v>288</v>
      </c>
      <c r="R43" s="6">
        <v>10</v>
      </c>
      <c r="T43" s="6" t="s">
        <v>41</v>
      </c>
      <c r="U43" s="6" t="s">
        <v>91</v>
      </c>
      <c r="V43" s="6" t="s">
        <v>321</v>
      </c>
      <c r="W43" s="6" t="s">
        <v>322</v>
      </c>
      <c r="Y43" s="6" t="s">
        <v>323</v>
      </c>
      <c r="AA43" s="6" t="s">
        <v>324</v>
      </c>
      <c r="AB43" s="6" t="s">
        <v>325</v>
      </c>
      <c r="AC43" s="6">
        <v>78</v>
      </c>
      <c r="AF43" s="6" t="s">
        <v>40</v>
      </c>
      <c r="AG43" s="7"/>
      <c r="AH43" s="7"/>
      <c r="AI43" s="6" t="str">
        <f>HYPERLINK("https://doi.org/10.1515/9780691200088")</f>
        <v>https://doi.org/10.1515/9780691200088</v>
      </c>
      <c r="AK43" s="6" t="s">
        <v>48</v>
      </c>
    </row>
    <row r="44" spans="1:37" s="6" customFormat="1" x14ac:dyDescent="0.3">
      <c r="A44" s="6">
        <v>615767</v>
      </c>
      <c r="B44" s="7">
        <v>9781478022336</v>
      </c>
      <c r="C44" s="7"/>
      <c r="D44" s="7"/>
      <c r="F44" s="6" t="s">
        <v>326</v>
      </c>
      <c r="H44" s="6" t="s">
        <v>327</v>
      </c>
      <c r="J44" s="6">
        <v>1</v>
      </c>
      <c r="M44" s="6" t="s">
        <v>190</v>
      </c>
      <c r="N44" s="8">
        <v>44417</v>
      </c>
      <c r="O44" s="6">
        <v>2021</v>
      </c>
      <c r="P44" s="6">
        <v>371</v>
      </c>
      <c r="R44" s="6">
        <v>10</v>
      </c>
      <c r="T44" s="6" t="s">
        <v>41</v>
      </c>
      <c r="U44" s="6" t="s">
        <v>91</v>
      </c>
      <c r="V44" s="6" t="s">
        <v>92</v>
      </c>
      <c r="W44" s="6" t="s">
        <v>328</v>
      </c>
      <c r="Y44" s="6" t="s">
        <v>329</v>
      </c>
      <c r="Z44" s="6" t="s">
        <v>330</v>
      </c>
      <c r="AA44" s="6" t="s">
        <v>331</v>
      </c>
      <c r="AB44" s="6" t="s">
        <v>332</v>
      </c>
      <c r="AC44" s="6">
        <v>150.94999999999999</v>
      </c>
      <c r="AF44" s="6" t="s">
        <v>40</v>
      </c>
      <c r="AG44" s="7"/>
      <c r="AH44" s="7"/>
      <c r="AI44" s="6" t="str">
        <f>HYPERLINK("https://doi.org/10.1515/9781478022336?locatt=mode:legacy")</f>
        <v>https://doi.org/10.1515/9781478022336?locatt=mode:legacy</v>
      </c>
      <c r="AK44" s="6" t="s">
        <v>48</v>
      </c>
    </row>
    <row r="45" spans="1:37" s="6" customFormat="1" x14ac:dyDescent="0.3">
      <c r="A45" s="6">
        <v>598804</v>
      </c>
      <c r="B45" s="7">
        <v>9780231500593</v>
      </c>
      <c r="C45" s="7"/>
      <c r="D45" s="7"/>
      <c r="F45" s="6" t="s">
        <v>333</v>
      </c>
      <c r="G45" s="6" t="s">
        <v>334</v>
      </c>
      <c r="H45" s="6" t="s">
        <v>335</v>
      </c>
      <c r="J45" s="6">
        <v>1</v>
      </c>
      <c r="M45" s="6" t="s">
        <v>60</v>
      </c>
      <c r="N45" s="8">
        <v>44235</v>
      </c>
      <c r="O45" s="6">
        <v>2019</v>
      </c>
      <c r="R45" s="6">
        <v>10</v>
      </c>
      <c r="T45" s="6" t="s">
        <v>41</v>
      </c>
      <c r="U45" s="6" t="s">
        <v>52</v>
      </c>
      <c r="V45" s="6" t="s">
        <v>53</v>
      </c>
      <c r="W45" s="6" t="s">
        <v>336</v>
      </c>
      <c r="Y45" s="6" t="s">
        <v>337</v>
      </c>
      <c r="Z45" s="6" t="s">
        <v>338</v>
      </c>
      <c r="AA45" s="6" t="s">
        <v>339</v>
      </c>
      <c r="AB45" s="6" t="s">
        <v>340</v>
      </c>
      <c r="AC45" s="6">
        <v>26.95</v>
      </c>
      <c r="AF45" s="6" t="s">
        <v>40</v>
      </c>
      <c r="AG45" s="7"/>
      <c r="AH45" s="7"/>
      <c r="AI45" s="6" t="str">
        <f>HYPERLINK("https://doi.org/10.7312/mbem16028")</f>
        <v>https://doi.org/10.7312/mbem16028</v>
      </c>
      <c r="AK45" s="6" t="s">
        <v>48</v>
      </c>
    </row>
    <row r="46" spans="1:37" s="6" customFormat="1" x14ac:dyDescent="0.3">
      <c r="A46" s="6">
        <v>563045</v>
      </c>
      <c r="B46" s="7">
        <v>9781400830596</v>
      </c>
      <c r="C46" s="7"/>
      <c r="D46" s="7"/>
      <c r="F46" s="6" t="s">
        <v>341</v>
      </c>
      <c r="G46" s="6" t="s">
        <v>342</v>
      </c>
      <c r="H46" s="6" t="s">
        <v>38</v>
      </c>
      <c r="J46" s="6">
        <v>1</v>
      </c>
      <c r="M46" s="6" t="s">
        <v>39</v>
      </c>
      <c r="N46" s="8">
        <v>40839</v>
      </c>
      <c r="O46" s="6">
        <v>2005</v>
      </c>
      <c r="P46" s="6">
        <v>344</v>
      </c>
      <c r="R46" s="6">
        <v>10</v>
      </c>
      <c r="T46" s="6" t="s">
        <v>41</v>
      </c>
      <c r="U46" s="6" t="s">
        <v>42</v>
      </c>
      <c r="V46" s="6" t="s">
        <v>75</v>
      </c>
      <c r="W46" s="6" t="s">
        <v>343</v>
      </c>
      <c r="Y46" s="6" t="s">
        <v>344</v>
      </c>
      <c r="AA46" s="6" t="s">
        <v>345</v>
      </c>
      <c r="AB46" s="6" t="s">
        <v>346</v>
      </c>
      <c r="AC46" s="6">
        <v>146</v>
      </c>
      <c r="AF46" s="6" t="s">
        <v>40</v>
      </c>
      <c r="AG46" s="7"/>
      <c r="AH46" s="7"/>
      <c r="AI46" s="6" t="str">
        <f>HYPERLINK("https://doi.org/10.1515/9781400830596")</f>
        <v>https://doi.org/10.1515/9781400830596</v>
      </c>
      <c r="AK46" s="6" t="s">
        <v>48</v>
      </c>
    </row>
    <row r="47" spans="1:37" s="6" customFormat="1" x14ac:dyDescent="0.3">
      <c r="A47" s="6">
        <v>537945</v>
      </c>
      <c r="B47" s="7">
        <v>9781400820412</v>
      </c>
      <c r="C47" s="7"/>
      <c r="D47" s="7"/>
      <c r="F47" s="6" t="s">
        <v>347</v>
      </c>
      <c r="G47" s="6" t="s">
        <v>348</v>
      </c>
      <c r="H47" s="6" t="s">
        <v>349</v>
      </c>
      <c r="I47" s="6" t="s">
        <v>350</v>
      </c>
      <c r="J47" s="6">
        <v>1</v>
      </c>
      <c r="M47" s="6" t="s">
        <v>39</v>
      </c>
      <c r="N47" s="8">
        <v>41368</v>
      </c>
      <c r="O47" s="6">
        <v>1987</v>
      </c>
      <c r="P47" s="6">
        <v>296</v>
      </c>
      <c r="R47" s="6">
        <v>10</v>
      </c>
      <c r="T47" s="6" t="s">
        <v>41</v>
      </c>
      <c r="U47" s="6" t="s">
        <v>42</v>
      </c>
      <c r="V47" s="6" t="s">
        <v>75</v>
      </c>
      <c r="W47" s="6" t="s">
        <v>76</v>
      </c>
      <c r="Y47" s="6" t="s">
        <v>351</v>
      </c>
      <c r="AA47" s="6" t="s">
        <v>352</v>
      </c>
      <c r="AC47" s="6">
        <v>160</v>
      </c>
      <c r="AF47" s="6" t="s">
        <v>40</v>
      </c>
      <c r="AG47" s="7"/>
      <c r="AH47" s="7"/>
      <c r="AI47" s="6" t="str">
        <f>HYPERLINK("https://doi.org/10.1515/9781400820412")</f>
        <v>https://doi.org/10.1515/9781400820412</v>
      </c>
      <c r="AK47" s="6" t="s">
        <v>48</v>
      </c>
    </row>
    <row r="48" spans="1:37" s="6" customFormat="1" x14ac:dyDescent="0.3">
      <c r="A48" s="6">
        <v>552506</v>
      </c>
      <c r="B48" s="7">
        <v>9780801471292</v>
      </c>
      <c r="C48" s="7"/>
      <c r="D48" s="7"/>
      <c r="F48" s="6" t="s">
        <v>353</v>
      </c>
      <c r="G48" s="6" t="s">
        <v>354</v>
      </c>
      <c r="H48" s="6" t="s">
        <v>355</v>
      </c>
      <c r="J48" s="6">
        <v>1</v>
      </c>
      <c r="M48" s="6" t="s">
        <v>356</v>
      </c>
      <c r="N48" s="8">
        <v>41988</v>
      </c>
      <c r="O48" s="6">
        <v>2014</v>
      </c>
      <c r="P48" s="6">
        <v>240</v>
      </c>
      <c r="R48" s="6">
        <v>283.5</v>
      </c>
      <c r="T48" s="6" t="s">
        <v>41</v>
      </c>
      <c r="U48" s="6" t="s">
        <v>52</v>
      </c>
      <c r="V48" s="6" t="s">
        <v>68</v>
      </c>
      <c r="W48" s="6" t="s">
        <v>69</v>
      </c>
      <c r="Y48" s="6" t="s">
        <v>357</v>
      </c>
      <c r="Z48" s="6" t="s">
        <v>358</v>
      </c>
      <c r="AA48" s="6" t="s">
        <v>359</v>
      </c>
      <c r="AB48" s="6" t="s">
        <v>360</v>
      </c>
      <c r="AC48" s="6">
        <v>130.94999999999999</v>
      </c>
      <c r="AF48" s="6" t="s">
        <v>40</v>
      </c>
      <c r="AG48" s="7"/>
      <c r="AH48" s="7"/>
      <c r="AI48" s="6" t="str">
        <f>HYPERLINK("https://doi.org/10.7591/9780801471292")</f>
        <v>https://doi.org/10.7591/9780801471292</v>
      </c>
      <c r="AK48" s="6" t="s">
        <v>48</v>
      </c>
    </row>
    <row r="49" spans="1:37" s="6" customFormat="1" x14ac:dyDescent="0.3">
      <c r="A49" s="6">
        <v>528399</v>
      </c>
      <c r="B49" s="7">
        <v>9781501712951</v>
      </c>
      <c r="C49" s="7"/>
      <c r="D49" s="7"/>
      <c r="F49" s="6" t="s">
        <v>361</v>
      </c>
      <c r="G49" s="6" t="s">
        <v>362</v>
      </c>
      <c r="H49" s="6" t="s">
        <v>363</v>
      </c>
      <c r="J49" s="6">
        <v>1</v>
      </c>
      <c r="M49" s="6" t="s">
        <v>356</v>
      </c>
      <c r="N49" s="8">
        <v>42705</v>
      </c>
      <c r="O49" s="6">
        <v>2016</v>
      </c>
      <c r="P49" s="6">
        <v>336</v>
      </c>
      <c r="R49" s="6">
        <v>283.5</v>
      </c>
      <c r="T49" s="6" t="s">
        <v>41</v>
      </c>
      <c r="U49" s="6" t="s">
        <v>91</v>
      </c>
      <c r="V49" s="6" t="s">
        <v>92</v>
      </c>
      <c r="W49" s="6" t="s">
        <v>364</v>
      </c>
      <c r="Y49" s="6" t="s">
        <v>365</v>
      </c>
      <c r="AA49" s="6" t="s">
        <v>366</v>
      </c>
      <c r="AB49" s="6" t="s">
        <v>367</v>
      </c>
      <c r="AC49" s="6">
        <v>130.94999999999999</v>
      </c>
      <c r="AF49" s="6" t="s">
        <v>40</v>
      </c>
      <c r="AG49" s="7"/>
      <c r="AH49" s="7"/>
      <c r="AI49" s="6" t="str">
        <f>HYPERLINK("https://doi.org/10.7591/9781501712951")</f>
        <v>https://doi.org/10.7591/9781501712951</v>
      </c>
      <c r="AK49" s="6" t="s">
        <v>48</v>
      </c>
    </row>
    <row r="50" spans="1:37" s="6" customFormat="1" x14ac:dyDescent="0.3">
      <c r="A50" s="6">
        <v>530807</v>
      </c>
      <c r="B50" s="7">
        <v>9780824852351</v>
      </c>
      <c r="C50" s="7"/>
      <c r="D50" s="7"/>
      <c r="F50" s="6" t="s">
        <v>368</v>
      </c>
      <c r="I50" s="6" t="s">
        <v>369</v>
      </c>
      <c r="J50" s="6">
        <v>1</v>
      </c>
      <c r="M50" s="6" t="s">
        <v>370</v>
      </c>
      <c r="N50" s="8">
        <v>38383</v>
      </c>
      <c r="O50" s="6">
        <v>2005</v>
      </c>
      <c r="P50" s="6">
        <v>756</v>
      </c>
      <c r="R50" s="6">
        <v>10</v>
      </c>
      <c r="T50" s="6" t="s">
        <v>41</v>
      </c>
      <c r="U50" s="6" t="s">
        <v>91</v>
      </c>
      <c r="V50" s="6" t="s">
        <v>92</v>
      </c>
      <c r="W50" s="6" t="s">
        <v>371</v>
      </c>
      <c r="Y50" s="6" t="s">
        <v>372</v>
      </c>
      <c r="AA50" s="6" t="s">
        <v>373</v>
      </c>
      <c r="AB50" s="6" t="s">
        <v>374</v>
      </c>
      <c r="AC50" s="6">
        <v>129.94999999999999</v>
      </c>
      <c r="AF50" s="6" t="s">
        <v>40</v>
      </c>
      <c r="AG50" s="7"/>
      <c r="AH50" s="7"/>
      <c r="AI50" s="6" t="str">
        <f>HYPERLINK("https://doi.org/10.1515/9780824852351")</f>
        <v>https://doi.org/10.1515/9780824852351</v>
      </c>
      <c r="AK50" s="6" t="s">
        <v>48</v>
      </c>
    </row>
    <row r="51" spans="1:37" s="6" customFormat="1" x14ac:dyDescent="0.3">
      <c r="A51" s="6">
        <v>516698</v>
      </c>
      <c r="B51" s="7">
        <v>9781400865802</v>
      </c>
      <c r="C51" s="7"/>
      <c r="D51" s="7"/>
      <c r="F51" s="6" t="s">
        <v>375</v>
      </c>
      <c r="H51" s="6" t="s">
        <v>376</v>
      </c>
      <c r="J51" s="6">
        <v>1</v>
      </c>
      <c r="M51" s="6" t="s">
        <v>39</v>
      </c>
      <c r="N51" s="8">
        <v>42150</v>
      </c>
      <c r="O51" s="6">
        <v>2015</v>
      </c>
      <c r="P51" s="6">
        <v>376</v>
      </c>
      <c r="R51" s="6">
        <v>10</v>
      </c>
      <c r="T51" s="6" t="s">
        <v>41</v>
      </c>
      <c r="U51" s="6" t="s">
        <v>52</v>
      </c>
      <c r="V51" s="6" t="s">
        <v>53</v>
      </c>
      <c r="W51" s="6" t="s">
        <v>377</v>
      </c>
      <c r="Y51" s="6" t="s">
        <v>378</v>
      </c>
      <c r="AA51" s="6" t="s">
        <v>379</v>
      </c>
      <c r="AB51" s="6" t="s">
        <v>380</v>
      </c>
      <c r="AC51" s="6">
        <v>79</v>
      </c>
      <c r="AF51" s="6" t="s">
        <v>40</v>
      </c>
      <c r="AG51" s="7"/>
      <c r="AH51" s="7"/>
      <c r="AI51" s="6" t="str">
        <f>HYPERLINK("https://doi.org/10.1515/9781400865802")</f>
        <v>https://doi.org/10.1515/9781400865802</v>
      </c>
      <c r="AK51" s="6" t="s">
        <v>48</v>
      </c>
    </row>
    <row r="52" spans="1:37" s="6" customFormat="1" x14ac:dyDescent="0.3">
      <c r="A52" s="6">
        <v>529419</v>
      </c>
      <c r="B52" s="7">
        <v>9780801454455</v>
      </c>
      <c r="C52" s="7"/>
      <c r="D52" s="7"/>
      <c r="F52" s="6" t="s">
        <v>381</v>
      </c>
      <c r="H52" s="6" t="s">
        <v>382</v>
      </c>
      <c r="J52" s="6">
        <v>1</v>
      </c>
      <c r="M52" s="6" t="s">
        <v>356</v>
      </c>
      <c r="N52" s="8">
        <v>42444</v>
      </c>
      <c r="O52" s="6">
        <v>2016</v>
      </c>
      <c r="P52" s="6">
        <v>144</v>
      </c>
      <c r="R52" s="6">
        <v>283.5</v>
      </c>
      <c r="T52" s="6" t="s">
        <v>41</v>
      </c>
      <c r="U52" s="6" t="s">
        <v>52</v>
      </c>
      <c r="V52" s="6" t="s">
        <v>53</v>
      </c>
      <c r="W52" s="6" t="s">
        <v>383</v>
      </c>
      <c r="Y52" s="6" t="s">
        <v>384</v>
      </c>
      <c r="Z52" s="6" t="s">
        <v>385</v>
      </c>
      <c r="AA52" s="6" t="s">
        <v>386</v>
      </c>
      <c r="AB52" s="6" t="s">
        <v>387</v>
      </c>
      <c r="AC52" s="6">
        <v>130.94999999999999</v>
      </c>
      <c r="AF52" s="6" t="s">
        <v>40</v>
      </c>
      <c r="AG52" s="7"/>
      <c r="AH52" s="7"/>
      <c r="AI52" s="6" t="str">
        <f>HYPERLINK("https://doi.org/10.7591/9780801454455")</f>
        <v>https://doi.org/10.7591/9780801454455</v>
      </c>
      <c r="AK52" s="6" t="s">
        <v>48</v>
      </c>
    </row>
    <row r="53" spans="1:37" s="6" customFormat="1" x14ac:dyDescent="0.3">
      <c r="A53" s="6">
        <v>511981</v>
      </c>
      <c r="B53" s="7">
        <v>9781400831456</v>
      </c>
      <c r="C53" s="7"/>
      <c r="D53" s="7"/>
      <c r="F53" s="6" t="s">
        <v>388</v>
      </c>
      <c r="G53" s="6" t="s">
        <v>389</v>
      </c>
      <c r="H53" s="6" t="s">
        <v>390</v>
      </c>
      <c r="J53" s="6">
        <v>1</v>
      </c>
      <c r="M53" s="6" t="s">
        <v>39</v>
      </c>
      <c r="N53" s="8">
        <v>40710</v>
      </c>
      <c r="O53" s="6">
        <v>2003</v>
      </c>
      <c r="P53" s="6">
        <v>344</v>
      </c>
      <c r="R53" s="6">
        <v>10</v>
      </c>
      <c r="T53" s="6" t="s">
        <v>41</v>
      </c>
      <c r="U53" s="6" t="s">
        <v>52</v>
      </c>
      <c r="V53" s="6" t="s">
        <v>53</v>
      </c>
      <c r="W53" s="6" t="s">
        <v>391</v>
      </c>
      <c r="Y53" s="6" t="s">
        <v>392</v>
      </c>
      <c r="AA53" s="6" t="s">
        <v>393</v>
      </c>
      <c r="AB53" s="6" t="s">
        <v>394</v>
      </c>
      <c r="AC53" s="6">
        <v>170</v>
      </c>
      <c r="AF53" s="6" t="s">
        <v>40</v>
      </c>
      <c r="AG53" s="7"/>
      <c r="AH53" s="7"/>
      <c r="AI53" s="6" t="str">
        <f>HYPERLINK("https://doi.org/10.1515/9781400831456")</f>
        <v>https://doi.org/10.1515/9781400831456</v>
      </c>
      <c r="AK53" s="6" t="s">
        <v>48</v>
      </c>
    </row>
    <row r="54" spans="1:37" s="6" customFormat="1" x14ac:dyDescent="0.3">
      <c r="A54" s="6">
        <v>576817</v>
      </c>
      <c r="B54" s="7">
        <v>9781479845453</v>
      </c>
      <c r="C54" s="7"/>
      <c r="D54" s="7"/>
      <c r="F54" s="6" t="s">
        <v>395</v>
      </c>
      <c r="G54" s="6" t="s">
        <v>396</v>
      </c>
      <c r="I54" s="6" t="s">
        <v>397</v>
      </c>
      <c r="J54" s="6">
        <v>2</v>
      </c>
      <c r="M54" s="6" t="s">
        <v>101</v>
      </c>
      <c r="N54" s="8">
        <v>42975</v>
      </c>
      <c r="O54" s="6">
        <v>2017</v>
      </c>
      <c r="R54" s="6">
        <v>10</v>
      </c>
      <c r="T54" s="6" t="s">
        <v>41</v>
      </c>
      <c r="U54" s="6" t="s">
        <v>91</v>
      </c>
      <c r="V54" s="6" t="s">
        <v>398</v>
      </c>
      <c r="W54" s="6" t="s">
        <v>399</v>
      </c>
      <c r="Y54" s="6" t="s">
        <v>400</v>
      </c>
      <c r="AA54" s="6" t="s">
        <v>401</v>
      </c>
      <c r="AB54" s="6" t="s">
        <v>402</v>
      </c>
      <c r="AC54" s="6">
        <v>174.95</v>
      </c>
      <c r="AF54" s="6" t="s">
        <v>40</v>
      </c>
      <c r="AG54" s="7"/>
      <c r="AH54" s="7"/>
      <c r="AI54" s="6" t="str">
        <f>HYPERLINK("https://www.degruyter.com/isbn/9781479845453")</f>
        <v>https://www.degruyter.com/isbn/9781479845453</v>
      </c>
      <c r="AK54" s="6" t="s">
        <v>48</v>
      </c>
    </row>
    <row r="55" spans="1:37" s="6" customFormat="1" x14ac:dyDescent="0.3">
      <c r="A55" s="6">
        <v>577990</v>
      </c>
      <c r="B55" s="7">
        <v>9780814743683</v>
      </c>
      <c r="C55" s="7"/>
      <c r="D55" s="7"/>
      <c r="F55" s="6" t="s">
        <v>403</v>
      </c>
      <c r="G55" s="6" t="s">
        <v>404</v>
      </c>
      <c r="H55" s="6" t="s">
        <v>405</v>
      </c>
      <c r="J55" s="6">
        <v>1</v>
      </c>
      <c r="M55" s="6" t="s">
        <v>101</v>
      </c>
      <c r="N55" s="8">
        <v>38930</v>
      </c>
      <c r="O55" s="6">
        <v>2006</v>
      </c>
      <c r="R55" s="6">
        <v>10</v>
      </c>
      <c r="T55" s="6" t="s">
        <v>41</v>
      </c>
      <c r="U55" s="6" t="s">
        <v>91</v>
      </c>
      <c r="V55" s="6" t="s">
        <v>398</v>
      </c>
      <c r="W55" s="6" t="s">
        <v>406</v>
      </c>
      <c r="Y55" s="6" t="s">
        <v>407</v>
      </c>
      <c r="AA55" s="6" t="s">
        <v>408</v>
      </c>
      <c r="AB55" s="6" t="s">
        <v>409</v>
      </c>
      <c r="AC55" s="6">
        <v>174.95</v>
      </c>
      <c r="AF55" s="6" t="s">
        <v>40</v>
      </c>
      <c r="AG55" s="7"/>
      <c r="AH55" s="7"/>
      <c r="AI55" s="6" t="str">
        <f>HYPERLINK("https://doi.org/10.18574/nyu/9780814743683.001.0001")</f>
        <v>https://doi.org/10.18574/nyu/9780814743683.001.0001</v>
      </c>
      <c r="AK55" s="6" t="s">
        <v>48</v>
      </c>
    </row>
    <row r="56" spans="1:37" s="6" customFormat="1" x14ac:dyDescent="0.3">
      <c r="A56" s="6">
        <v>575405</v>
      </c>
      <c r="B56" s="7">
        <v>9780691201955</v>
      </c>
      <c r="C56" s="7"/>
      <c r="D56" s="7"/>
      <c r="F56" s="6" t="s">
        <v>410</v>
      </c>
      <c r="G56" s="6" t="s">
        <v>411</v>
      </c>
      <c r="H56" s="6" t="s">
        <v>412</v>
      </c>
      <c r="J56" s="6">
        <v>1</v>
      </c>
      <c r="K56" s="6" t="s">
        <v>413</v>
      </c>
      <c r="L56" s="9" t="s">
        <v>414</v>
      </c>
      <c r="M56" s="6" t="s">
        <v>39</v>
      </c>
      <c r="N56" s="8">
        <v>43984</v>
      </c>
      <c r="O56" s="6">
        <v>2020</v>
      </c>
      <c r="P56" s="6">
        <v>424</v>
      </c>
      <c r="R56" s="6">
        <v>10</v>
      </c>
      <c r="T56" s="6" t="s">
        <v>41</v>
      </c>
      <c r="U56" s="6" t="s">
        <v>52</v>
      </c>
      <c r="V56" s="6" t="s">
        <v>53</v>
      </c>
      <c r="W56" s="6" t="s">
        <v>415</v>
      </c>
      <c r="Y56" s="6" t="s">
        <v>416</v>
      </c>
      <c r="AA56" s="6" t="s">
        <v>417</v>
      </c>
      <c r="AB56" s="6" t="s">
        <v>418</v>
      </c>
      <c r="AC56" s="6">
        <v>123</v>
      </c>
      <c r="AF56" s="6" t="s">
        <v>40</v>
      </c>
      <c r="AG56" s="7"/>
      <c r="AH56" s="7"/>
      <c r="AI56" s="6" t="str">
        <f>HYPERLINK("https://doi.org/10.1515/9780691201955")</f>
        <v>https://doi.org/10.1515/9780691201955</v>
      </c>
      <c r="AK56" s="6" t="s">
        <v>48</v>
      </c>
    </row>
    <row r="57" spans="1:37" s="6" customFormat="1" x14ac:dyDescent="0.3">
      <c r="A57" s="6">
        <v>521988</v>
      </c>
      <c r="B57" s="7">
        <v>9781400880744</v>
      </c>
      <c r="C57" s="7"/>
      <c r="D57" s="7"/>
      <c r="F57" s="6" t="s">
        <v>419</v>
      </c>
      <c r="G57" s="6" t="s">
        <v>420</v>
      </c>
      <c r="H57" s="6" t="s">
        <v>421</v>
      </c>
      <c r="J57" s="6">
        <v>1</v>
      </c>
      <c r="M57" s="6" t="s">
        <v>39</v>
      </c>
      <c r="N57" s="8">
        <v>42451</v>
      </c>
      <c r="O57" s="6">
        <v>2016</v>
      </c>
      <c r="P57" s="6">
        <v>400</v>
      </c>
      <c r="R57" s="6">
        <v>10</v>
      </c>
      <c r="T57" s="6" t="s">
        <v>41</v>
      </c>
      <c r="U57" s="6" t="s">
        <v>91</v>
      </c>
      <c r="V57" s="6" t="s">
        <v>228</v>
      </c>
      <c r="W57" s="6" t="s">
        <v>422</v>
      </c>
      <c r="Y57" s="6" t="s">
        <v>423</v>
      </c>
      <c r="AA57" s="6" t="s">
        <v>424</v>
      </c>
      <c r="AB57" s="6" t="s">
        <v>425</v>
      </c>
      <c r="AC57" s="6">
        <v>78</v>
      </c>
      <c r="AF57" s="6" t="s">
        <v>40</v>
      </c>
      <c r="AG57" s="7"/>
      <c r="AH57" s="7"/>
      <c r="AI57" s="6" t="str">
        <f>HYPERLINK("https://doi.org/10.1515/9781400880744")</f>
        <v>https://doi.org/10.1515/9781400880744</v>
      </c>
      <c r="AK57" s="6" t="s">
        <v>48</v>
      </c>
    </row>
    <row r="58" spans="1:37" s="6" customFormat="1" x14ac:dyDescent="0.3">
      <c r="A58" s="6">
        <v>622703</v>
      </c>
      <c r="B58" s="7">
        <v>9781474471770</v>
      </c>
      <c r="C58" s="7"/>
      <c r="D58" s="7"/>
      <c r="F58" s="6" t="s">
        <v>426</v>
      </c>
      <c r="G58" s="6" t="s">
        <v>58</v>
      </c>
      <c r="H58" s="6" t="s">
        <v>427</v>
      </c>
      <c r="J58" s="6">
        <v>1</v>
      </c>
      <c r="M58" s="6" t="s">
        <v>428</v>
      </c>
      <c r="N58" s="8">
        <v>44592</v>
      </c>
      <c r="O58" s="6">
        <v>1999</v>
      </c>
      <c r="P58" s="6">
        <v>400</v>
      </c>
      <c r="R58" s="6">
        <v>10</v>
      </c>
      <c r="T58" s="6" t="s">
        <v>41</v>
      </c>
      <c r="U58" s="6" t="s">
        <v>91</v>
      </c>
      <c r="V58" s="6" t="s">
        <v>92</v>
      </c>
      <c r="W58" s="6" t="s">
        <v>429</v>
      </c>
      <c r="Y58" s="6" t="s">
        <v>430</v>
      </c>
      <c r="AC58" s="6">
        <v>152.94999999999999</v>
      </c>
      <c r="AF58" s="6" t="s">
        <v>40</v>
      </c>
      <c r="AG58" s="7"/>
      <c r="AH58" s="7"/>
      <c r="AI58" s="6" t="str">
        <f>HYPERLINK("https://doi.org/10.1515/9781474471770")</f>
        <v>https://doi.org/10.1515/9781474471770</v>
      </c>
      <c r="AK58" s="6" t="s">
        <v>48</v>
      </c>
    </row>
    <row r="59" spans="1:37" s="6" customFormat="1" x14ac:dyDescent="0.3">
      <c r="A59" s="6">
        <v>555076</v>
      </c>
      <c r="B59" s="7">
        <v>9780520965980</v>
      </c>
      <c r="C59" s="7"/>
      <c r="D59" s="7"/>
      <c r="F59" s="6" t="s">
        <v>431</v>
      </c>
      <c r="G59" s="6" t="s">
        <v>432</v>
      </c>
      <c r="H59" s="6" t="s">
        <v>433</v>
      </c>
      <c r="J59" s="6">
        <v>1</v>
      </c>
      <c r="M59" s="6" t="s">
        <v>110</v>
      </c>
      <c r="N59" s="8">
        <v>42619</v>
      </c>
      <c r="O59" s="6">
        <v>2016</v>
      </c>
      <c r="P59" s="6">
        <v>384</v>
      </c>
      <c r="R59" s="6">
        <v>10</v>
      </c>
      <c r="T59" s="6" t="s">
        <v>41</v>
      </c>
      <c r="U59" s="6" t="s">
        <v>42</v>
      </c>
      <c r="V59" s="6" t="s">
        <v>43</v>
      </c>
      <c r="W59" s="6" t="s">
        <v>434</v>
      </c>
      <c r="Y59" s="6" t="s">
        <v>435</v>
      </c>
      <c r="Z59" s="6" t="s">
        <v>436</v>
      </c>
      <c r="AB59" s="6" t="s">
        <v>437</v>
      </c>
      <c r="AC59" s="6">
        <v>169.95</v>
      </c>
      <c r="AF59" s="6" t="s">
        <v>40</v>
      </c>
      <c r="AG59" s="7"/>
      <c r="AH59" s="7"/>
      <c r="AI59" s="6" t="str">
        <f>HYPERLINK("https://doi.org/10.1525/9780520965980")</f>
        <v>https://doi.org/10.1525/9780520965980</v>
      </c>
      <c r="AK59" s="6" t="s">
        <v>48</v>
      </c>
    </row>
    <row r="60" spans="1:37" s="6" customFormat="1" x14ac:dyDescent="0.3">
      <c r="A60" s="6">
        <v>542181</v>
      </c>
      <c r="B60" s="7">
        <v>9781400890521</v>
      </c>
      <c r="C60" s="7"/>
      <c r="D60" s="7"/>
      <c r="F60" s="6" t="s">
        <v>438</v>
      </c>
      <c r="G60" s="6" t="s">
        <v>439</v>
      </c>
      <c r="H60" s="6" t="s">
        <v>440</v>
      </c>
      <c r="J60" s="6">
        <v>1</v>
      </c>
      <c r="M60" s="6" t="s">
        <v>39</v>
      </c>
      <c r="N60" s="8">
        <v>43193</v>
      </c>
      <c r="O60" s="6">
        <v>2018</v>
      </c>
      <c r="P60" s="6">
        <v>328</v>
      </c>
      <c r="R60" s="6">
        <v>10</v>
      </c>
      <c r="T60" s="6" t="s">
        <v>41</v>
      </c>
      <c r="U60" s="6" t="s">
        <v>52</v>
      </c>
      <c r="V60" s="6" t="s">
        <v>53</v>
      </c>
      <c r="W60" s="6" t="s">
        <v>441</v>
      </c>
      <c r="Y60" s="6" t="s">
        <v>442</v>
      </c>
      <c r="AA60" s="6" t="s">
        <v>443</v>
      </c>
      <c r="AB60" s="6" t="s">
        <v>444</v>
      </c>
      <c r="AC60" s="6">
        <v>68.95</v>
      </c>
      <c r="AF60" s="6" t="s">
        <v>40</v>
      </c>
      <c r="AG60" s="7"/>
      <c r="AH60" s="7"/>
      <c r="AI60" s="6" t="str">
        <f>HYPERLINK("https://doi.org/10.1515/9781400890521")</f>
        <v>https://doi.org/10.1515/9781400890521</v>
      </c>
      <c r="AK60" s="6" t="s">
        <v>48</v>
      </c>
    </row>
    <row r="61" spans="1:37" s="6" customFormat="1" x14ac:dyDescent="0.3">
      <c r="A61" s="6">
        <v>530085</v>
      </c>
      <c r="B61" s="7">
        <v>9783110554236</v>
      </c>
      <c r="C61" s="7">
        <v>9783110552287</v>
      </c>
      <c r="D61" s="7"/>
      <c r="F61" s="6" t="s">
        <v>445</v>
      </c>
      <c r="I61" s="6" t="s">
        <v>446</v>
      </c>
      <c r="J61" s="6">
        <v>1</v>
      </c>
      <c r="K61" s="6" t="s">
        <v>198</v>
      </c>
      <c r="L61" s="9" t="s">
        <v>447</v>
      </c>
      <c r="M61" s="6" t="s">
        <v>200</v>
      </c>
      <c r="N61" s="8">
        <v>44067</v>
      </c>
      <c r="O61" s="6">
        <v>2020</v>
      </c>
      <c r="P61" s="6">
        <v>587</v>
      </c>
      <c r="Q61" s="6">
        <v>21</v>
      </c>
      <c r="S61" s="6">
        <v>2417</v>
      </c>
      <c r="T61" s="6" t="s">
        <v>41</v>
      </c>
      <c r="U61" s="6" t="s">
        <v>201</v>
      </c>
      <c r="V61" s="6" t="s">
        <v>202</v>
      </c>
      <c r="W61" s="6" t="s">
        <v>448</v>
      </c>
      <c r="Y61" s="6" t="s">
        <v>449</v>
      </c>
      <c r="AB61" s="6" t="s">
        <v>450</v>
      </c>
      <c r="AC61" s="6">
        <v>249</v>
      </c>
      <c r="AD61" s="6">
        <v>240</v>
      </c>
      <c r="AF61" s="6" t="s">
        <v>40</v>
      </c>
      <c r="AG61" s="6" t="s">
        <v>40</v>
      </c>
      <c r="AH61" s="7"/>
      <c r="AI61" s="6" t="str">
        <f>HYPERLINK("https://doi.org/10.1515/9783110554236")</f>
        <v>https://doi.org/10.1515/9783110554236</v>
      </c>
      <c r="AK61" s="6" t="s">
        <v>48</v>
      </c>
    </row>
    <row r="62" spans="1:37" s="6" customFormat="1" x14ac:dyDescent="0.3">
      <c r="A62" s="6">
        <v>575875</v>
      </c>
      <c r="B62" s="7">
        <v>9780691206547</v>
      </c>
      <c r="C62" s="7"/>
      <c r="D62" s="7"/>
      <c r="F62" s="6" t="s">
        <v>451</v>
      </c>
      <c r="G62" s="6" t="s">
        <v>452</v>
      </c>
      <c r="H62" s="6" t="s">
        <v>453</v>
      </c>
      <c r="J62" s="6">
        <v>1</v>
      </c>
      <c r="M62" s="6" t="s">
        <v>39</v>
      </c>
      <c r="N62" s="8">
        <v>43998</v>
      </c>
      <c r="O62" s="6">
        <v>2020</v>
      </c>
      <c r="P62" s="6">
        <v>336</v>
      </c>
      <c r="R62" s="6">
        <v>10</v>
      </c>
      <c r="T62" s="6" t="s">
        <v>41</v>
      </c>
      <c r="U62" s="6" t="s">
        <v>52</v>
      </c>
      <c r="V62" s="6" t="s">
        <v>83</v>
      </c>
      <c r="W62" s="6" t="s">
        <v>454</v>
      </c>
      <c r="Y62" s="6" t="s">
        <v>455</v>
      </c>
      <c r="AA62" s="6" t="s">
        <v>456</v>
      </c>
      <c r="AB62" s="6" t="s">
        <v>457</v>
      </c>
      <c r="AC62" s="6">
        <v>78</v>
      </c>
      <c r="AF62" s="6" t="s">
        <v>40</v>
      </c>
      <c r="AG62" s="7"/>
      <c r="AH62" s="7"/>
      <c r="AI62" s="6" t="str">
        <f>HYPERLINK("https://doi.org/10.1515/9780691206547")</f>
        <v>https://doi.org/10.1515/9780691206547</v>
      </c>
      <c r="AK62" s="6" t="s">
        <v>48</v>
      </c>
    </row>
    <row r="63" spans="1:37" s="6" customFormat="1" x14ac:dyDescent="0.3">
      <c r="A63" s="6">
        <v>505780</v>
      </c>
      <c r="B63" s="7">
        <v>9781501500084</v>
      </c>
      <c r="C63" s="7">
        <v>9781501510380</v>
      </c>
      <c r="D63" s="7"/>
      <c r="F63" s="6" t="s">
        <v>458</v>
      </c>
      <c r="I63" s="6" t="s">
        <v>459</v>
      </c>
      <c r="J63" s="6">
        <v>1</v>
      </c>
      <c r="K63" s="6" t="s">
        <v>198</v>
      </c>
      <c r="L63" s="9" t="s">
        <v>460</v>
      </c>
      <c r="M63" s="6" t="s">
        <v>200</v>
      </c>
      <c r="N63" s="8">
        <v>43242</v>
      </c>
      <c r="O63" s="6">
        <v>2018</v>
      </c>
      <c r="P63" s="6">
        <v>601</v>
      </c>
      <c r="T63" s="6" t="s">
        <v>41</v>
      </c>
      <c r="U63" s="6" t="s">
        <v>201</v>
      </c>
      <c r="V63" s="6" t="s">
        <v>461</v>
      </c>
      <c r="W63" s="6" t="s">
        <v>448</v>
      </c>
      <c r="Y63" s="6" t="s">
        <v>462</v>
      </c>
      <c r="AB63" s="6" t="s">
        <v>463</v>
      </c>
      <c r="AC63" s="6">
        <v>249</v>
      </c>
      <c r="AD63" s="6">
        <v>250</v>
      </c>
      <c r="AF63" s="6" t="s">
        <v>40</v>
      </c>
      <c r="AG63" s="6" t="s">
        <v>40</v>
      </c>
      <c r="AH63" s="7"/>
      <c r="AI63" s="6" t="str">
        <f>HYPERLINK("https://doi.org/10.1515/9781501500084")</f>
        <v>https://doi.org/10.1515/9781501500084</v>
      </c>
      <c r="AK63" s="6" t="s">
        <v>48</v>
      </c>
    </row>
    <row r="64" spans="1:37" s="6" customFormat="1" x14ac:dyDescent="0.3">
      <c r="A64" s="6">
        <v>618188</v>
      </c>
      <c r="B64" s="7">
        <v>9780691226606</v>
      </c>
      <c r="C64" s="7"/>
      <c r="D64" s="7"/>
      <c r="F64" s="6" t="s">
        <v>464</v>
      </c>
      <c r="G64" s="6" t="s">
        <v>465</v>
      </c>
      <c r="H64" s="6" t="s">
        <v>466</v>
      </c>
      <c r="J64" s="6">
        <v>1</v>
      </c>
      <c r="M64" s="6" t="s">
        <v>39</v>
      </c>
      <c r="N64" s="8">
        <v>44656</v>
      </c>
      <c r="O64" s="6">
        <v>2022</v>
      </c>
      <c r="P64" s="6">
        <v>344</v>
      </c>
      <c r="R64" s="6">
        <v>10</v>
      </c>
      <c r="T64" s="6" t="s">
        <v>41</v>
      </c>
      <c r="U64" s="6" t="s">
        <v>91</v>
      </c>
      <c r="V64" s="6" t="s">
        <v>258</v>
      </c>
      <c r="W64" s="6" t="s">
        <v>467</v>
      </c>
      <c r="Y64" s="6" t="s">
        <v>468</v>
      </c>
      <c r="AA64" s="6" t="s">
        <v>469</v>
      </c>
      <c r="AB64" s="6" t="s">
        <v>470</v>
      </c>
      <c r="AC64" s="6">
        <v>99</v>
      </c>
      <c r="AF64" s="6" t="s">
        <v>40</v>
      </c>
      <c r="AG64" s="7"/>
      <c r="AH64" s="7"/>
      <c r="AI64" s="6" t="str">
        <f>HYPERLINK("https://doi.org/10.1515/9780691226606?locatt=mode:legacy")</f>
        <v>https://doi.org/10.1515/9780691226606?locatt=mode:legacy</v>
      </c>
      <c r="AK64" s="6" t="s">
        <v>48</v>
      </c>
    </row>
    <row r="65" spans="1:37" s="6" customFormat="1" x14ac:dyDescent="0.3">
      <c r="A65" s="6">
        <v>530092</v>
      </c>
      <c r="B65" s="7">
        <v>9781400885114</v>
      </c>
      <c r="C65" s="7"/>
      <c r="D65" s="7"/>
      <c r="F65" s="6" t="s">
        <v>471</v>
      </c>
      <c r="G65" s="6" t="s">
        <v>472</v>
      </c>
      <c r="H65" s="6" t="s">
        <v>473</v>
      </c>
      <c r="J65" s="6">
        <v>1</v>
      </c>
      <c r="K65" s="6" t="s">
        <v>474</v>
      </c>
      <c r="M65" s="6" t="s">
        <v>39</v>
      </c>
      <c r="N65" s="8">
        <v>42857</v>
      </c>
      <c r="O65" s="6">
        <v>2017</v>
      </c>
      <c r="P65" s="6">
        <v>544</v>
      </c>
      <c r="R65" s="6">
        <v>10</v>
      </c>
      <c r="T65" s="6" t="s">
        <v>41</v>
      </c>
      <c r="U65" s="6" t="s">
        <v>52</v>
      </c>
      <c r="V65" s="6" t="s">
        <v>68</v>
      </c>
      <c r="W65" s="6" t="s">
        <v>475</v>
      </c>
      <c r="Y65" s="6" t="s">
        <v>476</v>
      </c>
      <c r="AA65" s="6" t="s">
        <v>477</v>
      </c>
      <c r="AB65" s="6" t="s">
        <v>478</v>
      </c>
      <c r="AC65" s="6">
        <v>176.95</v>
      </c>
      <c r="AF65" s="6" t="s">
        <v>40</v>
      </c>
      <c r="AG65" s="7"/>
      <c r="AH65" s="7"/>
      <c r="AI65" s="6" t="str">
        <f>HYPERLINK("https://doi.org/10.1515/9781400885114")</f>
        <v>https://doi.org/10.1515/9781400885114</v>
      </c>
      <c r="AK65" s="6" t="s">
        <v>48</v>
      </c>
    </row>
    <row r="66" spans="1:37" s="6" customFormat="1" x14ac:dyDescent="0.3">
      <c r="A66" s="6">
        <v>568604</v>
      </c>
      <c r="B66" s="7">
        <v>9780520971301</v>
      </c>
      <c r="C66" s="7"/>
      <c r="D66" s="7"/>
      <c r="F66" s="6" t="s">
        <v>479</v>
      </c>
      <c r="G66" s="6" t="s">
        <v>480</v>
      </c>
      <c r="I66" s="6" t="s">
        <v>481</v>
      </c>
      <c r="J66" s="6">
        <v>1</v>
      </c>
      <c r="M66" s="6" t="s">
        <v>110</v>
      </c>
      <c r="N66" s="8">
        <v>43522</v>
      </c>
      <c r="O66" s="6">
        <v>2019</v>
      </c>
      <c r="P66" s="6">
        <v>384</v>
      </c>
      <c r="R66" s="6">
        <v>10</v>
      </c>
      <c r="T66" s="6" t="s">
        <v>41</v>
      </c>
      <c r="U66" s="6" t="s">
        <v>91</v>
      </c>
      <c r="V66" s="6" t="s">
        <v>92</v>
      </c>
      <c r="W66" s="6" t="s">
        <v>482</v>
      </c>
      <c r="Y66" s="6" t="s">
        <v>483</v>
      </c>
      <c r="Z66" s="6" t="s">
        <v>484</v>
      </c>
      <c r="AB66" s="6" t="s">
        <v>485</v>
      </c>
      <c r="AC66" s="6">
        <v>495.95</v>
      </c>
      <c r="AF66" s="6" t="s">
        <v>40</v>
      </c>
      <c r="AG66" s="7"/>
      <c r="AH66" s="7"/>
      <c r="AI66" s="6" t="str">
        <f>HYPERLINK("https://doi.org/10.1525/9780520971301")</f>
        <v>https://doi.org/10.1525/9780520971301</v>
      </c>
      <c r="AK66" s="6" t="s">
        <v>48</v>
      </c>
    </row>
    <row r="67" spans="1:37" s="6" customFormat="1" x14ac:dyDescent="0.3">
      <c r="A67" s="6">
        <v>580283</v>
      </c>
      <c r="B67" s="7">
        <v>9780691201429</v>
      </c>
      <c r="C67" s="7"/>
      <c r="D67" s="7"/>
      <c r="F67" s="6" t="s">
        <v>486</v>
      </c>
      <c r="G67" s="6" t="s">
        <v>487</v>
      </c>
      <c r="H67" s="6" t="s">
        <v>488</v>
      </c>
      <c r="J67" s="6">
        <v>1</v>
      </c>
      <c r="K67" s="6" t="s">
        <v>133</v>
      </c>
      <c r="L67" s="9" t="s">
        <v>284</v>
      </c>
      <c r="M67" s="6" t="s">
        <v>39</v>
      </c>
      <c r="N67" s="8">
        <v>43956</v>
      </c>
      <c r="O67" s="6">
        <v>1994</v>
      </c>
      <c r="P67" s="6">
        <v>296</v>
      </c>
      <c r="R67" s="6">
        <v>10</v>
      </c>
      <c r="T67" s="6" t="s">
        <v>41</v>
      </c>
      <c r="U67" s="6" t="s">
        <v>42</v>
      </c>
      <c r="V67" s="6" t="s">
        <v>75</v>
      </c>
      <c r="W67" s="6" t="s">
        <v>76</v>
      </c>
      <c r="Y67" s="6" t="s">
        <v>489</v>
      </c>
      <c r="AA67" s="6" t="s">
        <v>490</v>
      </c>
      <c r="AB67" s="6" t="s">
        <v>491</v>
      </c>
      <c r="AC67" s="6">
        <v>210</v>
      </c>
      <c r="AF67" s="6" t="s">
        <v>40</v>
      </c>
      <c r="AG67" s="7"/>
      <c r="AH67" s="7"/>
      <c r="AI67" s="6" t="str">
        <f>HYPERLINK("https://doi.org/10.1515/9780691201429")</f>
        <v>https://doi.org/10.1515/9780691201429</v>
      </c>
      <c r="AK67" s="6" t="s">
        <v>48</v>
      </c>
    </row>
    <row r="68" spans="1:37" s="6" customFormat="1" x14ac:dyDescent="0.3">
      <c r="A68" s="6">
        <v>542191</v>
      </c>
      <c r="B68" s="7">
        <v>9781400889716</v>
      </c>
      <c r="C68" s="7"/>
      <c r="D68" s="7"/>
      <c r="F68" s="6" t="s">
        <v>492</v>
      </c>
      <c r="G68" s="6" t="s">
        <v>493</v>
      </c>
      <c r="H68" s="6" t="s">
        <v>494</v>
      </c>
      <c r="J68" s="6">
        <v>1</v>
      </c>
      <c r="K68" s="6" t="s">
        <v>133</v>
      </c>
      <c r="M68" s="6" t="s">
        <v>39</v>
      </c>
      <c r="N68" s="8">
        <v>43214</v>
      </c>
      <c r="O68" s="6">
        <v>2018</v>
      </c>
      <c r="P68" s="6">
        <v>384</v>
      </c>
      <c r="R68" s="6">
        <v>10</v>
      </c>
      <c r="T68" s="6" t="s">
        <v>41</v>
      </c>
      <c r="U68" s="6" t="s">
        <v>42</v>
      </c>
      <c r="V68" s="6" t="s">
        <v>75</v>
      </c>
      <c r="W68" s="6" t="s">
        <v>76</v>
      </c>
      <c r="Y68" s="6" t="s">
        <v>495</v>
      </c>
      <c r="AA68" s="6" t="s">
        <v>496</v>
      </c>
      <c r="AB68" s="6" t="s">
        <v>497</v>
      </c>
      <c r="AC68" s="6">
        <v>126</v>
      </c>
      <c r="AF68" s="6" t="s">
        <v>40</v>
      </c>
      <c r="AG68" s="7"/>
      <c r="AH68" s="7"/>
      <c r="AI68" s="6" t="str">
        <f>HYPERLINK("https://doi.org/10.23943/9781400889716")</f>
        <v>https://doi.org/10.23943/9781400889716</v>
      </c>
      <c r="AK68" s="6" t="s">
        <v>48</v>
      </c>
    </row>
    <row r="69" spans="1:37" s="6" customFormat="1" x14ac:dyDescent="0.3">
      <c r="A69" s="6">
        <v>497047</v>
      </c>
      <c r="B69" s="7">
        <v>9780674736160</v>
      </c>
      <c r="C69" s="7"/>
      <c r="D69" s="7"/>
      <c r="F69" s="6" t="s">
        <v>498</v>
      </c>
      <c r="G69" s="6" t="s">
        <v>499</v>
      </c>
      <c r="H69" s="6" t="s">
        <v>500</v>
      </c>
      <c r="J69" s="6">
        <v>1</v>
      </c>
      <c r="M69" s="6" t="s">
        <v>90</v>
      </c>
      <c r="N69" s="8">
        <v>41918</v>
      </c>
      <c r="O69" s="6">
        <v>2014</v>
      </c>
      <c r="P69" s="6">
        <v>346</v>
      </c>
      <c r="R69" s="6">
        <v>10</v>
      </c>
      <c r="T69" s="6" t="s">
        <v>41</v>
      </c>
      <c r="U69" s="6" t="s">
        <v>91</v>
      </c>
      <c r="V69" s="6" t="s">
        <v>92</v>
      </c>
      <c r="W69" s="6" t="s">
        <v>501</v>
      </c>
      <c r="Y69" s="6" t="s">
        <v>502</v>
      </c>
      <c r="Z69" s="6" t="s">
        <v>503</v>
      </c>
      <c r="AA69" s="6" t="s">
        <v>504</v>
      </c>
      <c r="AB69" s="6" t="s">
        <v>505</v>
      </c>
      <c r="AC69" s="6">
        <v>42</v>
      </c>
      <c r="AF69" s="6" t="s">
        <v>40</v>
      </c>
      <c r="AG69" s="7"/>
      <c r="AH69" s="7"/>
      <c r="AI69" s="6" t="str">
        <f>HYPERLINK("https://doi.org/10.4159/harvard.9780674736160")</f>
        <v>https://doi.org/10.4159/harvard.9780674736160</v>
      </c>
      <c r="AK69" s="6" t="s">
        <v>48</v>
      </c>
    </row>
    <row r="70" spans="1:37" s="6" customFormat="1" x14ac:dyDescent="0.3">
      <c r="A70" s="6">
        <v>552339</v>
      </c>
      <c r="B70" s="7">
        <v>9780801469992</v>
      </c>
      <c r="C70" s="7"/>
      <c r="D70" s="7"/>
      <c r="F70" s="6" t="s">
        <v>506</v>
      </c>
      <c r="H70" s="6" t="s">
        <v>507</v>
      </c>
      <c r="J70" s="6">
        <v>1</v>
      </c>
      <c r="K70" s="6" t="s">
        <v>508</v>
      </c>
      <c r="M70" s="6" t="s">
        <v>356</v>
      </c>
      <c r="N70" s="8">
        <v>41496</v>
      </c>
      <c r="O70" s="6">
        <v>2013</v>
      </c>
      <c r="P70" s="6">
        <v>336</v>
      </c>
      <c r="R70" s="6">
        <v>283.5</v>
      </c>
      <c r="T70" s="6" t="s">
        <v>41</v>
      </c>
      <c r="U70" s="6" t="s">
        <v>52</v>
      </c>
      <c r="V70" s="6" t="s">
        <v>509</v>
      </c>
      <c r="W70" s="6" t="s">
        <v>510</v>
      </c>
      <c r="Y70" s="6" t="s">
        <v>511</v>
      </c>
      <c r="AA70" s="6" t="s">
        <v>512</v>
      </c>
      <c r="AB70" s="6" t="s">
        <v>513</v>
      </c>
      <c r="AC70" s="6">
        <v>130.94999999999999</v>
      </c>
      <c r="AF70" s="6" t="s">
        <v>40</v>
      </c>
      <c r="AG70" s="7"/>
      <c r="AH70" s="7"/>
      <c r="AI70" s="6" t="str">
        <f>HYPERLINK("https://doi.org/10.7591/9780801469992")</f>
        <v>https://doi.org/10.7591/9780801469992</v>
      </c>
      <c r="AK70" s="6" t="s">
        <v>48</v>
      </c>
    </row>
    <row r="71" spans="1:37" s="6" customFormat="1" x14ac:dyDescent="0.3">
      <c r="A71" s="6">
        <v>517174</v>
      </c>
      <c r="B71" s="7">
        <v>9780674369757</v>
      </c>
      <c r="C71" s="7"/>
      <c r="D71" s="7"/>
      <c r="F71" s="6" t="s">
        <v>514</v>
      </c>
      <c r="H71" s="6" t="s">
        <v>515</v>
      </c>
      <c r="J71" s="6">
        <v>1</v>
      </c>
      <c r="M71" s="6" t="s">
        <v>90</v>
      </c>
      <c r="N71" s="8">
        <v>41813</v>
      </c>
      <c r="O71" s="6">
        <v>2014</v>
      </c>
      <c r="P71" s="6">
        <v>306</v>
      </c>
      <c r="R71" s="6">
        <v>10</v>
      </c>
      <c r="T71" s="6" t="s">
        <v>41</v>
      </c>
      <c r="U71" s="6" t="s">
        <v>91</v>
      </c>
      <c r="V71" s="6" t="s">
        <v>92</v>
      </c>
      <c r="W71" s="6" t="s">
        <v>516</v>
      </c>
      <c r="Y71" s="6" t="s">
        <v>517</v>
      </c>
      <c r="Z71" s="6" t="s">
        <v>518</v>
      </c>
      <c r="AA71" s="6" t="s">
        <v>519</v>
      </c>
      <c r="AB71" s="6" t="s">
        <v>520</v>
      </c>
      <c r="AC71" s="6">
        <v>138</v>
      </c>
      <c r="AF71" s="6" t="s">
        <v>40</v>
      </c>
      <c r="AG71" s="7"/>
      <c r="AH71" s="7"/>
      <c r="AI71" s="6" t="str">
        <f>HYPERLINK("https://doi.org/10.4159/9780674369757")</f>
        <v>https://doi.org/10.4159/9780674369757</v>
      </c>
      <c r="AK71" s="6" t="s">
        <v>48</v>
      </c>
    </row>
    <row r="72" spans="1:37" s="6" customFormat="1" x14ac:dyDescent="0.3">
      <c r="A72" s="6">
        <v>583835</v>
      </c>
      <c r="B72" s="7">
        <v>9781478012573</v>
      </c>
      <c r="C72" s="7"/>
      <c r="D72" s="7"/>
      <c r="F72" s="6" t="s">
        <v>521</v>
      </c>
      <c r="H72" s="6" t="s">
        <v>522</v>
      </c>
      <c r="J72" s="6">
        <v>1</v>
      </c>
      <c r="K72" s="6" t="s">
        <v>523</v>
      </c>
      <c r="M72" s="6" t="s">
        <v>190</v>
      </c>
      <c r="N72" s="8">
        <v>44179</v>
      </c>
      <c r="O72" s="6">
        <v>2021</v>
      </c>
      <c r="P72" s="6">
        <v>235</v>
      </c>
      <c r="R72" s="6">
        <v>10</v>
      </c>
      <c r="T72" s="6" t="s">
        <v>41</v>
      </c>
      <c r="U72" s="6" t="s">
        <v>91</v>
      </c>
      <c r="V72" s="6" t="s">
        <v>92</v>
      </c>
      <c r="W72" s="6" t="s">
        <v>524</v>
      </c>
      <c r="Y72" s="6" t="s">
        <v>525</v>
      </c>
      <c r="Z72" s="6" t="s">
        <v>526</v>
      </c>
      <c r="AA72" s="6" t="s">
        <v>527</v>
      </c>
      <c r="AB72" s="6" t="s">
        <v>528</v>
      </c>
      <c r="AC72" s="6">
        <v>130.94999999999999</v>
      </c>
      <c r="AF72" s="6" t="s">
        <v>40</v>
      </c>
      <c r="AG72" s="7"/>
      <c r="AH72" s="7"/>
      <c r="AI72" s="6" t="str">
        <f>HYPERLINK("https://doi.org/10.1515/9781478012573?locatt=mode:legacy")</f>
        <v>https://doi.org/10.1515/9781478012573?locatt=mode:legacy</v>
      </c>
      <c r="AK72" s="6" t="s">
        <v>48</v>
      </c>
    </row>
    <row r="73" spans="1:37" s="6" customFormat="1" x14ac:dyDescent="0.3">
      <c r="A73" s="6">
        <v>580459</v>
      </c>
      <c r="B73" s="7">
        <v>9781479823222</v>
      </c>
      <c r="C73" s="7"/>
      <c r="D73" s="7"/>
      <c r="F73" s="6" t="s">
        <v>529</v>
      </c>
      <c r="G73" s="6" t="s">
        <v>530</v>
      </c>
      <c r="I73" s="6" t="s">
        <v>531</v>
      </c>
      <c r="J73" s="6">
        <v>1</v>
      </c>
      <c r="K73" s="6" t="s">
        <v>532</v>
      </c>
      <c r="M73" s="6" t="s">
        <v>101</v>
      </c>
      <c r="N73" s="8">
        <v>44180</v>
      </c>
      <c r="O73" s="6">
        <v>2020</v>
      </c>
      <c r="R73" s="6">
        <v>10</v>
      </c>
      <c r="T73" s="6" t="s">
        <v>41</v>
      </c>
      <c r="U73" s="6" t="s">
        <v>91</v>
      </c>
      <c r="V73" s="6" t="s">
        <v>398</v>
      </c>
      <c r="W73" s="6" t="s">
        <v>533</v>
      </c>
      <c r="Y73" s="6" t="s">
        <v>534</v>
      </c>
      <c r="AA73" s="6" t="s">
        <v>535</v>
      </c>
      <c r="AB73" s="6" t="s">
        <v>536</v>
      </c>
      <c r="AC73" s="6">
        <v>174.95</v>
      </c>
      <c r="AF73" s="6" t="s">
        <v>40</v>
      </c>
      <c r="AG73" s="7"/>
      <c r="AH73" s="7"/>
      <c r="AI73" s="6" t="str">
        <f>HYPERLINK("https://doi.org/10.18574/nyu/9781479823222.001.0001")</f>
        <v>https://doi.org/10.18574/nyu/9781479823222.001.0001</v>
      </c>
      <c r="AK73" s="6" t="s">
        <v>48</v>
      </c>
    </row>
    <row r="74" spans="1:37" s="6" customFormat="1" x14ac:dyDescent="0.3">
      <c r="A74" s="6">
        <v>550445</v>
      </c>
      <c r="B74" s="7">
        <v>9780300240535</v>
      </c>
      <c r="C74" s="7"/>
      <c r="D74" s="7"/>
      <c r="F74" s="6" t="s">
        <v>537</v>
      </c>
      <c r="G74" s="6" t="s">
        <v>538</v>
      </c>
      <c r="H74" s="6" t="s">
        <v>539</v>
      </c>
      <c r="J74" s="6">
        <v>1</v>
      </c>
      <c r="K74" s="6" t="s">
        <v>540</v>
      </c>
      <c r="M74" s="6" t="s">
        <v>159</v>
      </c>
      <c r="N74" s="8">
        <v>43368</v>
      </c>
      <c r="O74" s="6">
        <v>2018</v>
      </c>
      <c r="P74" s="6">
        <v>320</v>
      </c>
      <c r="R74" s="6">
        <v>10</v>
      </c>
      <c r="T74" s="6" t="s">
        <v>41</v>
      </c>
      <c r="U74" s="6" t="s">
        <v>52</v>
      </c>
      <c r="V74" s="6" t="s">
        <v>541</v>
      </c>
      <c r="W74" s="6" t="s">
        <v>542</v>
      </c>
      <c r="Y74" s="6" t="s">
        <v>543</v>
      </c>
      <c r="AB74" s="6" t="s">
        <v>544</v>
      </c>
      <c r="AC74" s="6">
        <v>58.95</v>
      </c>
      <c r="AF74" s="6" t="s">
        <v>40</v>
      </c>
      <c r="AG74" s="7"/>
      <c r="AH74" s="7"/>
      <c r="AI74" s="6" t="str">
        <f>HYPERLINK("https://doi.org/10.12987/9780300240535?locatt=mode:legacy")</f>
        <v>https://doi.org/10.12987/9780300240535?locatt=mode:legacy</v>
      </c>
      <c r="AK74" s="6" t="s">
        <v>48</v>
      </c>
    </row>
    <row r="75" spans="1:37" s="6" customFormat="1" x14ac:dyDescent="0.3">
      <c r="A75" s="6">
        <v>302357</v>
      </c>
      <c r="B75" s="7">
        <v>9780674073517</v>
      </c>
      <c r="C75" s="7"/>
      <c r="D75" s="7"/>
      <c r="F75" s="6" t="s">
        <v>545</v>
      </c>
      <c r="G75" s="6" t="s">
        <v>546</v>
      </c>
      <c r="H75" s="6" t="s">
        <v>547</v>
      </c>
      <c r="J75" s="6">
        <v>1</v>
      </c>
      <c r="M75" s="6" t="s">
        <v>90</v>
      </c>
      <c r="N75" s="8">
        <v>41365</v>
      </c>
      <c r="O75" s="6">
        <v>2013</v>
      </c>
      <c r="P75" s="6">
        <v>344</v>
      </c>
      <c r="R75" s="6">
        <v>10</v>
      </c>
      <c r="T75" s="6" t="s">
        <v>41</v>
      </c>
      <c r="U75" s="6" t="s">
        <v>165</v>
      </c>
      <c r="V75" s="6" t="s">
        <v>166</v>
      </c>
      <c r="W75" s="6" t="s">
        <v>548</v>
      </c>
      <c r="Y75" s="6" t="s">
        <v>549</v>
      </c>
      <c r="Z75" s="6" t="s">
        <v>550</v>
      </c>
      <c r="AA75" s="6" t="s">
        <v>551</v>
      </c>
      <c r="AB75" s="6" t="s">
        <v>552</v>
      </c>
      <c r="AC75" s="6">
        <v>35</v>
      </c>
      <c r="AF75" s="6" t="s">
        <v>40</v>
      </c>
      <c r="AG75" s="7"/>
      <c r="AH75" s="7"/>
      <c r="AI75" s="6" t="str">
        <f>HYPERLINK("https://doi.org/10.4159/harvard.9780674073517")</f>
        <v>https://doi.org/10.4159/harvard.9780674073517</v>
      </c>
      <c r="AK75" s="6" t="s">
        <v>48</v>
      </c>
    </row>
    <row r="76" spans="1:37" s="6" customFormat="1" x14ac:dyDescent="0.3">
      <c r="A76" s="6">
        <v>521130</v>
      </c>
      <c r="B76" s="7">
        <v>9780674545960</v>
      </c>
      <c r="C76" s="7"/>
      <c r="D76" s="7"/>
      <c r="F76" s="6" t="s">
        <v>553</v>
      </c>
      <c r="G76" s="6" t="s">
        <v>554</v>
      </c>
      <c r="H76" s="6" t="s">
        <v>555</v>
      </c>
      <c r="J76" s="6">
        <v>1</v>
      </c>
      <c r="M76" s="6" t="s">
        <v>90</v>
      </c>
      <c r="N76" s="8">
        <v>42472</v>
      </c>
      <c r="O76" s="6">
        <v>2016</v>
      </c>
      <c r="P76" s="6">
        <v>384</v>
      </c>
      <c r="R76" s="6">
        <v>10</v>
      </c>
      <c r="T76" s="6" t="s">
        <v>41</v>
      </c>
      <c r="U76" s="6" t="s">
        <v>52</v>
      </c>
      <c r="V76" s="6" t="s">
        <v>541</v>
      </c>
      <c r="W76" s="6" t="s">
        <v>556</v>
      </c>
      <c r="Y76" s="6" t="s">
        <v>557</v>
      </c>
      <c r="Z76" s="6" t="s">
        <v>558</v>
      </c>
      <c r="AA76" s="6" t="s">
        <v>559</v>
      </c>
      <c r="AC76" s="6">
        <v>42</v>
      </c>
      <c r="AF76" s="6" t="s">
        <v>40</v>
      </c>
      <c r="AG76" s="7"/>
      <c r="AH76" s="7"/>
      <c r="AI76" s="6" t="str">
        <f>HYPERLINK("https://doi.org/10.4159/9780674545960")</f>
        <v>https://doi.org/10.4159/9780674545960</v>
      </c>
      <c r="AK76" s="6" t="s">
        <v>48</v>
      </c>
    </row>
    <row r="77" spans="1:37" s="6" customFormat="1" x14ac:dyDescent="0.3">
      <c r="A77" s="6">
        <v>573375</v>
      </c>
      <c r="B77" s="7">
        <v>9780520972902</v>
      </c>
      <c r="C77" s="7"/>
      <c r="D77" s="7"/>
      <c r="F77" s="6" t="s">
        <v>560</v>
      </c>
      <c r="G77" s="6" t="s">
        <v>561</v>
      </c>
      <c r="H77" s="6" t="s">
        <v>562</v>
      </c>
      <c r="J77" s="6">
        <v>1</v>
      </c>
      <c r="M77" s="6" t="s">
        <v>110</v>
      </c>
      <c r="N77" s="8">
        <v>43788</v>
      </c>
      <c r="O77" s="6">
        <v>2019</v>
      </c>
      <c r="P77" s="6">
        <v>416</v>
      </c>
      <c r="R77" s="6">
        <v>10</v>
      </c>
      <c r="T77" s="6" t="s">
        <v>41</v>
      </c>
      <c r="U77" s="6" t="s">
        <v>42</v>
      </c>
      <c r="V77" s="6" t="s">
        <v>43</v>
      </c>
      <c r="W77" s="6" t="s">
        <v>563</v>
      </c>
      <c r="Y77" s="6" t="s">
        <v>564</v>
      </c>
      <c r="Z77" s="6" t="s">
        <v>565</v>
      </c>
      <c r="AB77" s="6" t="s">
        <v>566</v>
      </c>
      <c r="AC77" s="6">
        <v>185.95</v>
      </c>
      <c r="AF77" s="6" t="s">
        <v>40</v>
      </c>
      <c r="AG77" s="7"/>
      <c r="AH77" s="7"/>
      <c r="AI77" s="6" t="str">
        <f>HYPERLINK("https://doi.org/10.1525/9780520972902")</f>
        <v>https://doi.org/10.1525/9780520972902</v>
      </c>
      <c r="AK77" s="6" t="s">
        <v>48</v>
      </c>
    </row>
    <row r="78" spans="1:37" s="6" customFormat="1" x14ac:dyDescent="0.3">
      <c r="A78" s="6">
        <v>602786</v>
      </c>
      <c r="B78" s="7">
        <v>9781800413597</v>
      </c>
      <c r="C78" s="7"/>
      <c r="D78" s="7"/>
      <c r="F78" s="6" t="s">
        <v>567</v>
      </c>
      <c r="G78" s="6" t="s">
        <v>568</v>
      </c>
      <c r="H78" s="6" t="s">
        <v>569</v>
      </c>
      <c r="J78" s="6">
        <v>1</v>
      </c>
      <c r="K78" s="6" t="s">
        <v>570</v>
      </c>
      <c r="L78" s="9" t="s">
        <v>460</v>
      </c>
      <c r="M78" s="6" t="s">
        <v>571</v>
      </c>
      <c r="N78" s="8">
        <v>44433</v>
      </c>
      <c r="O78" s="6">
        <v>2021</v>
      </c>
      <c r="P78" s="6">
        <v>464</v>
      </c>
      <c r="R78" s="6">
        <v>10</v>
      </c>
      <c r="T78" s="6" t="s">
        <v>41</v>
      </c>
      <c r="U78" s="6" t="s">
        <v>165</v>
      </c>
      <c r="V78" s="6" t="s">
        <v>212</v>
      </c>
      <c r="W78" s="6" t="s">
        <v>572</v>
      </c>
      <c r="Y78" s="6" t="s">
        <v>573</v>
      </c>
      <c r="AC78" s="6">
        <v>269.89999999999998</v>
      </c>
      <c r="AF78" s="6" t="s">
        <v>40</v>
      </c>
      <c r="AG78" s="7"/>
      <c r="AH78" s="7"/>
      <c r="AI78" s="6" t="str">
        <f>HYPERLINK("https://doi.org/10.21832/9781800413597")</f>
        <v>https://doi.org/10.21832/9781800413597</v>
      </c>
      <c r="AK78" s="6" t="s">
        <v>48</v>
      </c>
    </row>
    <row r="79" spans="1:37" s="6" customFormat="1" x14ac:dyDescent="0.3">
      <c r="A79" s="6">
        <v>512236</v>
      </c>
      <c r="B79" s="7">
        <v>9781400845064</v>
      </c>
      <c r="C79" s="7"/>
      <c r="D79" s="7"/>
      <c r="F79" s="6" t="s">
        <v>574</v>
      </c>
      <c r="G79" s="6" t="s">
        <v>575</v>
      </c>
      <c r="H79" s="6" t="s">
        <v>576</v>
      </c>
      <c r="J79" s="6">
        <v>1</v>
      </c>
      <c r="K79" s="6" t="s">
        <v>133</v>
      </c>
      <c r="M79" s="6" t="s">
        <v>39</v>
      </c>
      <c r="N79" s="8">
        <v>41147</v>
      </c>
      <c r="O79" s="6">
        <v>2012</v>
      </c>
      <c r="P79" s="6">
        <v>416</v>
      </c>
      <c r="Q79" s="6">
        <v>9</v>
      </c>
      <c r="R79" s="6">
        <v>10</v>
      </c>
      <c r="T79" s="6" t="s">
        <v>41</v>
      </c>
      <c r="U79" s="6" t="s">
        <v>42</v>
      </c>
      <c r="V79" s="6" t="s">
        <v>75</v>
      </c>
      <c r="W79" s="6" t="s">
        <v>577</v>
      </c>
      <c r="Y79" s="6" t="s">
        <v>578</v>
      </c>
      <c r="AA79" s="6" t="s">
        <v>579</v>
      </c>
      <c r="AB79" s="6" t="s">
        <v>580</v>
      </c>
      <c r="AC79" s="6">
        <v>138</v>
      </c>
      <c r="AF79" s="6" t="s">
        <v>40</v>
      </c>
      <c r="AG79" s="7"/>
      <c r="AH79" s="7"/>
      <c r="AI79" s="6" t="str">
        <f>HYPERLINK("https://doi.org/10.1515/9781400845064")</f>
        <v>https://doi.org/10.1515/9781400845064</v>
      </c>
      <c r="AK79" s="6" t="s">
        <v>48</v>
      </c>
    </row>
    <row r="80" spans="1:37" s="6" customFormat="1" x14ac:dyDescent="0.3">
      <c r="A80" s="6">
        <v>568508</v>
      </c>
      <c r="B80" s="7">
        <v>9780674243576</v>
      </c>
      <c r="C80" s="7"/>
      <c r="D80" s="7"/>
      <c r="F80" s="6" t="s">
        <v>581</v>
      </c>
      <c r="G80" s="6" t="s">
        <v>582</v>
      </c>
      <c r="H80" s="6" t="s">
        <v>583</v>
      </c>
      <c r="J80" s="6">
        <v>1</v>
      </c>
      <c r="M80" s="6" t="s">
        <v>90</v>
      </c>
      <c r="N80" s="8">
        <v>43683</v>
      </c>
      <c r="O80" s="6">
        <v>2019</v>
      </c>
      <c r="P80" s="6">
        <v>240</v>
      </c>
      <c r="R80" s="6">
        <v>10</v>
      </c>
      <c r="T80" s="6" t="s">
        <v>41</v>
      </c>
      <c r="U80" s="6" t="s">
        <v>52</v>
      </c>
      <c r="V80" s="6" t="s">
        <v>53</v>
      </c>
      <c r="W80" s="6" t="s">
        <v>584</v>
      </c>
      <c r="Y80" s="6" t="s">
        <v>585</v>
      </c>
      <c r="Z80" s="6" t="s">
        <v>586</v>
      </c>
      <c r="AA80" s="6" t="s">
        <v>587</v>
      </c>
      <c r="AC80" s="6">
        <v>39.950000000000003</v>
      </c>
      <c r="AF80" s="6" t="s">
        <v>40</v>
      </c>
      <c r="AG80" s="7"/>
      <c r="AH80" s="7"/>
      <c r="AI80" s="6" t="str">
        <f>HYPERLINK("https://doi.org/10.4159/9780674243576?locatt=mode:legacy")</f>
        <v>https://doi.org/10.4159/9780674243576?locatt=mode:legacy</v>
      </c>
      <c r="AK80" s="6" t="s">
        <v>48</v>
      </c>
    </row>
    <row r="81" spans="1:37" s="6" customFormat="1" x14ac:dyDescent="0.3">
      <c r="A81" s="6">
        <v>112192</v>
      </c>
      <c r="B81" s="7">
        <v>9783110238174</v>
      </c>
      <c r="C81" s="7">
        <v>9783110238167</v>
      </c>
      <c r="D81" s="7"/>
      <c r="F81" s="6" t="s">
        <v>588</v>
      </c>
      <c r="I81" s="6" t="s">
        <v>589</v>
      </c>
      <c r="J81" s="6">
        <v>1</v>
      </c>
      <c r="K81" s="6" t="s">
        <v>198</v>
      </c>
      <c r="L81" s="9" t="s">
        <v>590</v>
      </c>
      <c r="M81" s="6" t="s">
        <v>200</v>
      </c>
      <c r="N81" s="8">
        <v>41848</v>
      </c>
      <c r="O81" s="6">
        <v>2014</v>
      </c>
      <c r="P81" s="6">
        <v>648</v>
      </c>
      <c r="R81" s="6">
        <v>10</v>
      </c>
      <c r="S81" s="6">
        <v>2417</v>
      </c>
      <c r="T81" s="6" t="s">
        <v>41</v>
      </c>
      <c r="U81" s="6" t="s">
        <v>201</v>
      </c>
      <c r="V81" s="6" t="s">
        <v>202</v>
      </c>
      <c r="W81" s="6" t="s">
        <v>203</v>
      </c>
      <c r="Y81" s="6" t="s">
        <v>591</v>
      </c>
      <c r="AA81" s="6" t="s">
        <v>592</v>
      </c>
      <c r="AB81" s="6" t="s">
        <v>593</v>
      </c>
      <c r="AC81" s="6">
        <v>249</v>
      </c>
      <c r="AD81" s="6">
        <v>220</v>
      </c>
      <c r="AF81" s="6" t="s">
        <v>40</v>
      </c>
      <c r="AG81" s="6" t="s">
        <v>40</v>
      </c>
      <c r="AH81" s="7"/>
      <c r="AI81" s="6" t="str">
        <f>HYPERLINK("https://doi.org/10.1515/9783110238174")</f>
        <v>https://doi.org/10.1515/9783110238174</v>
      </c>
      <c r="AK81" s="6" t="s">
        <v>48</v>
      </c>
    </row>
    <row r="82" spans="1:37" s="6" customFormat="1" x14ac:dyDescent="0.3">
      <c r="A82" s="6">
        <v>531817</v>
      </c>
      <c r="B82" s="7">
        <v>9780300128789</v>
      </c>
      <c r="C82" s="7"/>
      <c r="D82" s="7"/>
      <c r="F82" s="6" t="s">
        <v>155</v>
      </c>
      <c r="G82" s="6" t="s">
        <v>156</v>
      </c>
      <c r="H82" s="6" t="s">
        <v>157</v>
      </c>
      <c r="J82" s="6">
        <v>1</v>
      </c>
      <c r="K82" s="6" t="s">
        <v>594</v>
      </c>
      <c r="M82" s="6" t="s">
        <v>159</v>
      </c>
      <c r="N82" s="8">
        <v>39722</v>
      </c>
      <c r="O82" s="6">
        <v>2008</v>
      </c>
      <c r="P82" s="6">
        <v>464</v>
      </c>
      <c r="R82" s="6">
        <v>10</v>
      </c>
      <c r="T82" s="6" t="s">
        <v>41</v>
      </c>
      <c r="U82" s="6" t="s">
        <v>52</v>
      </c>
      <c r="V82" s="6" t="s">
        <v>53</v>
      </c>
      <c r="W82" s="6" t="s">
        <v>54</v>
      </c>
      <c r="Y82" s="6" t="s">
        <v>595</v>
      </c>
      <c r="AB82" s="6" t="s">
        <v>596</v>
      </c>
      <c r="AC82" s="6">
        <v>117.95</v>
      </c>
      <c r="AF82" s="6" t="s">
        <v>40</v>
      </c>
      <c r="AG82" s="7"/>
      <c r="AH82" s="7"/>
      <c r="AI82" s="6" t="str">
        <f>HYPERLINK("https://doi.org/10.12987/9780300128789")</f>
        <v>https://doi.org/10.12987/9780300128789</v>
      </c>
      <c r="AK82" s="6" t="s">
        <v>48</v>
      </c>
    </row>
    <row r="83" spans="1:37" s="6" customFormat="1" x14ac:dyDescent="0.3">
      <c r="A83" s="6">
        <v>497033</v>
      </c>
      <c r="B83" s="7">
        <v>9780674735996</v>
      </c>
      <c r="C83" s="7"/>
      <c r="D83" s="7"/>
      <c r="F83" s="6" t="s">
        <v>597</v>
      </c>
      <c r="G83" s="6" t="s">
        <v>598</v>
      </c>
      <c r="H83" s="6" t="s">
        <v>599</v>
      </c>
      <c r="J83" s="6">
        <v>1</v>
      </c>
      <c r="M83" s="6" t="s">
        <v>90</v>
      </c>
      <c r="N83" s="8">
        <v>41932</v>
      </c>
      <c r="O83" s="6">
        <v>2014</v>
      </c>
      <c r="P83" s="6">
        <v>272</v>
      </c>
      <c r="R83" s="6">
        <v>10</v>
      </c>
      <c r="T83" s="6" t="s">
        <v>41</v>
      </c>
      <c r="U83" s="6" t="s">
        <v>165</v>
      </c>
      <c r="V83" s="6" t="s">
        <v>166</v>
      </c>
      <c r="W83" s="6" t="s">
        <v>600</v>
      </c>
      <c r="Y83" s="6" t="s">
        <v>601</v>
      </c>
      <c r="Z83" s="6" t="s">
        <v>602</v>
      </c>
      <c r="AA83" s="6" t="s">
        <v>603</v>
      </c>
      <c r="AB83" s="6" t="s">
        <v>604</v>
      </c>
      <c r="AC83" s="6">
        <v>40</v>
      </c>
      <c r="AF83" s="6" t="s">
        <v>40</v>
      </c>
      <c r="AG83" s="7"/>
      <c r="AH83" s="7"/>
      <c r="AI83" s="6" t="str">
        <f>HYPERLINK("https://doi.org/10.4159/harvard.9780674735996")</f>
        <v>https://doi.org/10.4159/harvard.9780674735996</v>
      </c>
      <c r="AK83" s="6" t="s">
        <v>48</v>
      </c>
    </row>
    <row r="84" spans="1:37" s="6" customFormat="1" x14ac:dyDescent="0.3">
      <c r="A84" s="6">
        <v>522960</v>
      </c>
      <c r="B84" s="7">
        <v>9780812292060</v>
      </c>
      <c r="C84" s="7"/>
      <c r="D84" s="7"/>
      <c r="F84" s="6" t="s">
        <v>605</v>
      </c>
      <c r="H84" s="6" t="s">
        <v>606</v>
      </c>
      <c r="J84" s="6">
        <v>5</v>
      </c>
      <c r="M84" s="6" t="s">
        <v>51</v>
      </c>
      <c r="N84" s="8">
        <v>42346</v>
      </c>
      <c r="O84" s="6">
        <v>2016</v>
      </c>
      <c r="P84" s="6">
        <v>320</v>
      </c>
      <c r="R84" s="6">
        <v>10</v>
      </c>
      <c r="T84" s="6" t="s">
        <v>41</v>
      </c>
      <c r="U84" s="6" t="s">
        <v>165</v>
      </c>
      <c r="V84" s="6" t="s">
        <v>212</v>
      </c>
      <c r="W84" s="6" t="s">
        <v>607</v>
      </c>
      <c r="AC84" s="6">
        <v>26.95</v>
      </c>
      <c r="AF84" s="6" t="s">
        <v>40</v>
      </c>
      <c r="AG84" s="7"/>
      <c r="AH84" s="7"/>
      <c r="AI84" s="6" t="str">
        <f>HYPERLINK("https://doi.org/10.9783/9780812292060")</f>
        <v>https://doi.org/10.9783/9780812292060</v>
      </c>
      <c r="AK84" s="6" t="s">
        <v>48</v>
      </c>
    </row>
    <row r="85" spans="1:37" s="6" customFormat="1" x14ac:dyDescent="0.3">
      <c r="A85" s="6">
        <v>511645</v>
      </c>
      <c r="B85" s="7">
        <v>9783839414477</v>
      </c>
      <c r="C85" s="7"/>
      <c r="D85" s="7"/>
      <c r="F85" s="6" t="s">
        <v>608</v>
      </c>
      <c r="G85" s="6" t="s">
        <v>609</v>
      </c>
      <c r="I85" s="6" t="s">
        <v>610</v>
      </c>
      <c r="J85" s="6">
        <v>1</v>
      </c>
      <c r="K85" s="6" t="s">
        <v>611</v>
      </c>
      <c r="L85" s="9" t="s">
        <v>612</v>
      </c>
      <c r="M85" s="6" t="s">
        <v>613</v>
      </c>
      <c r="N85" s="8">
        <v>42062</v>
      </c>
      <c r="O85" s="6">
        <v>2010</v>
      </c>
      <c r="P85" s="6">
        <v>326</v>
      </c>
      <c r="R85" s="6">
        <v>10</v>
      </c>
      <c r="T85" s="6" t="s">
        <v>41</v>
      </c>
      <c r="U85" s="6" t="s">
        <v>91</v>
      </c>
      <c r="V85" s="6" t="s">
        <v>258</v>
      </c>
      <c r="W85" s="6" t="s">
        <v>314</v>
      </c>
      <c r="Y85" s="6" t="s">
        <v>614</v>
      </c>
      <c r="AA85" s="6" t="s">
        <v>615</v>
      </c>
      <c r="AB85" s="6" t="s">
        <v>616</v>
      </c>
      <c r="AC85" s="6">
        <v>32.99</v>
      </c>
      <c r="AF85" s="6" t="s">
        <v>40</v>
      </c>
      <c r="AG85" s="7"/>
      <c r="AH85" s="7"/>
      <c r="AI85" s="6" t="str">
        <f>HYPERLINK("https://doi.org/10.1515/transcript.9783839414477?locatt=mode:legacy")</f>
        <v>https://doi.org/10.1515/transcript.9783839414477?locatt=mode:legacy</v>
      </c>
      <c r="AK85" s="6" t="s">
        <v>48</v>
      </c>
    </row>
    <row r="86" spans="1:37" s="6" customFormat="1" x14ac:dyDescent="0.3">
      <c r="A86" s="6">
        <v>580268</v>
      </c>
      <c r="B86" s="7">
        <v>9781479801794</v>
      </c>
      <c r="C86" s="7"/>
      <c r="D86" s="7"/>
      <c r="F86" s="6" t="s">
        <v>617</v>
      </c>
      <c r="G86" s="6" t="s">
        <v>618</v>
      </c>
      <c r="I86" s="6" t="s">
        <v>619</v>
      </c>
      <c r="J86" s="6">
        <v>1</v>
      </c>
      <c r="M86" s="6" t="s">
        <v>101</v>
      </c>
      <c r="N86" s="8">
        <v>44026</v>
      </c>
      <c r="O86" s="6">
        <v>2020</v>
      </c>
      <c r="R86" s="6">
        <v>10</v>
      </c>
      <c r="T86" s="6" t="s">
        <v>41</v>
      </c>
      <c r="U86" s="6" t="s">
        <v>91</v>
      </c>
      <c r="V86" s="6" t="s">
        <v>92</v>
      </c>
      <c r="W86" s="6" t="s">
        <v>620</v>
      </c>
      <c r="Y86" s="6" t="s">
        <v>621</v>
      </c>
      <c r="AA86" s="6" t="s">
        <v>622</v>
      </c>
      <c r="AB86" s="6" t="s">
        <v>623</v>
      </c>
      <c r="AC86" s="6">
        <v>193.95</v>
      </c>
      <c r="AF86" s="6" t="s">
        <v>40</v>
      </c>
      <c r="AG86" s="7"/>
      <c r="AH86" s="7"/>
      <c r="AI86" s="6" t="str">
        <f>HYPERLINK("https://doi.org/10.18574/nyu/9781479801794.001.0001")</f>
        <v>https://doi.org/10.18574/nyu/9781479801794.001.0001</v>
      </c>
      <c r="AK86" s="6" t="s">
        <v>48</v>
      </c>
    </row>
    <row r="87" spans="1:37" s="6" customFormat="1" x14ac:dyDescent="0.3">
      <c r="A87" s="6">
        <v>562294</v>
      </c>
      <c r="B87" s="7">
        <v>9780801465161</v>
      </c>
      <c r="C87" s="7"/>
      <c r="D87" s="7"/>
      <c r="F87" s="6" t="s">
        <v>624</v>
      </c>
      <c r="G87" s="6" t="s">
        <v>625</v>
      </c>
      <c r="H87" s="6" t="s">
        <v>626</v>
      </c>
      <c r="J87" s="6">
        <v>1</v>
      </c>
      <c r="M87" s="6" t="s">
        <v>356</v>
      </c>
      <c r="N87" s="8">
        <v>41014</v>
      </c>
      <c r="O87" s="6">
        <v>2012</v>
      </c>
      <c r="P87" s="6">
        <v>240</v>
      </c>
      <c r="R87" s="6">
        <v>283.5</v>
      </c>
      <c r="T87" s="6" t="s">
        <v>41</v>
      </c>
      <c r="U87" s="6" t="s">
        <v>52</v>
      </c>
      <c r="V87" s="6" t="s">
        <v>53</v>
      </c>
      <c r="W87" s="6" t="s">
        <v>627</v>
      </c>
      <c r="Y87" s="6" t="s">
        <v>628</v>
      </c>
      <c r="Z87" s="6" t="s">
        <v>629</v>
      </c>
      <c r="AA87" s="6" t="s">
        <v>630</v>
      </c>
      <c r="AB87" s="6" t="s">
        <v>631</v>
      </c>
      <c r="AC87" s="6">
        <v>130.94999999999999</v>
      </c>
      <c r="AF87" s="6" t="s">
        <v>40</v>
      </c>
      <c r="AG87" s="7"/>
      <c r="AH87" s="7"/>
      <c r="AI87" s="6" t="str">
        <f>HYPERLINK("https://doi.org/10.7591/9780801465161")</f>
        <v>https://doi.org/10.7591/9780801465161</v>
      </c>
      <c r="AK87" s="6" t="s">
        <v>48</v>
      </c>
    </row>
    <row r="88" spans="1:37" s="6" customFormat="1" x14ac:dyDescent="0.3">
      <c r="A88" s="6">
        <v>516808</v>
      </c>
      <c r="B88" s="7">
        <v>9781400874101</v>
      </c>
      <c r="C88" s="7"/>
      <c r="D88" s="7"/>
      <c r="F88" s="6" t="s">
        <v>632</v>
      </c>
      <c r="G88" s="6" t="s">
        <v>633</v>
      </c>
      <c r="H88" s="6" t="s">
        <v>634</v>
      </c>
      <c r="J88" s="6">
        <v>1</v>
      </c>
      <c r="M88" s="6" t="s">
        <v>39</v>
      </c>
      <c r="N88" s="8">
        <v>42241</v>
      </c>
      <c r="O88" s="6">
        <v>2015</v>
      </c>
      <c r="P88" s="6">
        <v>344</v>
      </c>
      <c r="R88" s="6">
        <v>10</v>
      </c>
      <c r="T88" s="6" t="s">
        <v>41</v>
      </c>
      <c r="U88" s="6" t="s">
        <v>42</v>
      </c>
      <c r="V88" s="6" t="s">
        <v>43</v>
      </c>
      <c r="W88" s="6" t="s">
        <v>635</v>
      </c>
      <c r="Y88" s="6" t="s">
        <v>636</v>
      </c>
      <c r="AA88" s="6" t="s">
        <v>637</v>
      </c>
      <c r="AB88" s="6" t="s">
        <v>638</v>
      </c>
      <c r="AC88" s="6">
        <v>107</v>
      </c>
      <c r="AF88" s="6" t="s">
        <v>40</v>
      </c>
      <c r="AG88" s="7"/>
      <c r="AH88" s="7"/>
      <c r="AI88" s="6" t="str">
        <f>HYPERLINK("https://doi.org/10.1515/9781400874101")</f>
        <v>https://doi.org/10.1515/9781400874101</v>
      </c>
      <c r="AK88" s="6" t="s">
        <v>48</v>
      </c>
    </row>
    <row r="89" spans="1:37" s="6" customFormat="1" x14ac:dyDescent="0.3">
      <c r="A89" s="6">
        <v>580473</v>
      </c>
      <c r="B89" s="7">
        <v>9781479856961</v>
      </c>
      <c r="C89" s="7"/>
      <c r="D89" s="7"/>
      <c r="F89" s="6" t="s">
        <v>639</v>
      </c>
      <c r="G89" s="6" t="s">
        <v>640</v>
      </c>
      <c r="I89" s="6" t="s">
        <v>641</v>
      </c>
      <c r="J89" s="6">
        <v>1</v>
      </c>
      <c r="M89" s="6" t="s">
        <v>101</v>
      </c>
      <c r="N89" s="8">
        <v>43991</v>
      </c>
      <c r="O89" s="6">
        <v>2020</v>
      </c>
      <c r="R89" s="6">
        <v>10</v>
      </c>
      <c r="T89" s="6" t="s">
        <v>41</v>
      </c>
      <c r="U89" s="6" t="s">
        <v>91</v>
      </c>
      <c r="V89" s="6" t="s">
        <v>92</v>
      </c>
      <c r="W89" s="6" t="s">
        <v>642</v>
      </c>
      <c r="Y89" s="6" t="s">
        <v>643</v>
      </c>
      <c r="AA89" s="6" t="s">
        <v>644</v>
      </c>
      <c r="AB89" s="6" t="s">
        <v>645</v>
      </c>
      <c r="AC89" s="6">
        <v>193.95</v>
      </c>
      <c r="AF89" s="6" t="s">
        <v>40</v>
      </c>
      <c r="AG89" s="7"/>
      <c r="AH89" s="7"/>
      <c r="AI89" s="6" t="str">
        <f>HYPERLINK("https://doi.org/10.18574/nyu/9781479846641.001.0001")</f>
        <v>https://doi.org/10.18574/nyu/9781479846641.001.0001</v>
      </c>
      <c r="AK89" s="6" t="s">
        <v>48</v>
      </c>
    </row>
    <row r="90" spans="1:37" s="6" customFormat="1" x14ac:dyDescent="0.3">
      <c r="A90" s="6">
        <v>582506</v>
      </c>
      <c r="B90" s="7">
        <v>9781478007098</v>
      </c>
      <c r="C90" s="7"/>
      <c r="D90" s="7"/>
      <c r="F90" s="6" t="s">
        <v>646</v>
      </c>
      <c r="H90" s="6" t="s">
        <v>647</v>
      </c>
      <c r="J90" s="6">
        <v>1</v>
      </c>
      <c r="M90" s="6" t="s">
        <v>190</v>
      </c>
      <c r="N90" s="8">
        <v>43700</v>
      </c>
      <c r="O90" s="6">
        <v>2019</v>
      </c>
      <c r="P90" s="6">
        <v>376</v>
      </c>
      <c r="R90" s="6">
        <v>10</v>
      </c>
      <c r="T90" s="6" t="s">
        <v>41</v>
      </c>
      <c r="U90" s="6" t="s">
        <v>91</v>
      </c>
      <c r="V90" s="6" t="s">
        <v>92</v>
      </c>
      <c r="W90" s="6" t="s">
        <v>648</v>
      </c>
      <c r="Y90" s="6" t="s">
        <v>649</v>
      </c>
      <c r="Z90" s="6" t="s">
        <v>650</v>
      </c>
      <c r="AA90" s="6" t="s">
        <v>651</v>
      </c>
      <c r="AB90" s="6" t="s">
        <v>652</v>
      </c>
      <c r="AC90" s="6">
        <v>149.94999999999999</v>
      </c>
      <c r="AF90" s="6" t="s">
        <v>40</v>
      </c>
      <c r="AG90" s="7"/>
      <c r="AH90" s="7"/>
      <c r="AI90" s="6" t="str">
        <f>HYPERLINK("https://doi.org/10.1515/9781478007098")</f>
        <v>https://doi.org/10.1515/9781478007098</v>
      </c>
      <c r="AK90" s="6" t="s">
        <v>48</v>
      </c>
    </row>
    <row r="91" spans="1:37" s="6" customFormat="1" x14ac:dyDescent="0.3">
      <c r="A91" s="6">
        <v>528673</v>
      </c>
      <c r="B91" s="7">
        <v>9780812294385</v>
      </c>
      <c r="C91" s="7"/>
      <c r="D91" s="7"/>
      <c r="F91" s="6" t="s">
        <v>653</v>
      </c>
      <c r="G91" s="6" t="s">
        <v>654</v>
      </c>
      <c r="H91" s="6" t="s">
        <v>655</v>
      </c>
      <c r="J91" s="6">
        <v>1</v>
      </c>
      <c r="K91" s="6" t="s">
        <v>656</v>
      </c>
      <c r="M91" s="6" t="s">
        <v>51</v>
      </c>
      <c r="N91" s="8">
        <v>42691</v>
      </c>
      <c r="O91" s="6">
        <v>2009</v>
      </c>
      <c r="P91" s="6">
        <v>272</v>
      </c>
      <c r="R91" s="6">
        <v>10</v>
      </c>
      <c r="T91" s="6" t="s">
        <v>41</v>
      </c>
      <c r="U91" s="6" t="s">
        <v>91</v>
      </c>
      <c r="V91" s="6" t="s">
        <v>228</v>
      </c>
      <c r="W91" s="6" t="s">
        <v>657</v>
      </c>
      <c r="Y91" s="6" t="s">
        <v>658</v>
      </c>
      <c r="Z91" s="6" t="s">
        <v>659</v>
      </c>
      <c r="AA91" s="6" t="s">
        <v>660</v>
      </c>
      <c r="AB91" s="6" t="s">
        <v>661</v>
      </c>
      <c r="AC91" s="6">
        <v>37.950000000000003</v>
      </c>
      <c r="AF91" s="6" t="s">
        <v>40</v>
      </c>
      <c r="AG91" s="7"/>
      <c r="AH91" s="7"/>
      <c r="AI91" s="6" t="str">
        <f>HYPERLINK("https://doi.org/10.9783/9780812294385")</f>
        <v>https://doi.org/10.9783/9780812294385</v>
      </c>
      <c r="AK91" s="6" t="s">
        <v>48</v>
      </c>
    </row>
    <row r="92" spans="1:37" s="6" customFormat="1" x14ac:dyDescent="0.3">
      <c r="A92" s="6">
        <v>511434</v>
      </c>
      <c r="B92" s="7">
        <v>9780812292213</v>
      </c>
      <c r="C92" s="7"/>
      <c r="D92" s="7"/>
      <c r="F92" s="6" t="s">
        <v>662</v>
      </c>
      <c r="G92" s="6" t="s">
        <v>663</v>
      </c>
      <c r="I92" s="6" t="s">
        <v>664</v>
      </c>
      <c r="J92" s="6">
        <v>1</v>
      </c>
      <c r="M92" s="6" t="s">
        <v>51</v>
      </c>
      <c r="N92" s="8">
        <v>42541</v>
      </c>
      <c r="O92" s="6">
        <v>2016</v>
      </c>
      <c r="R92" s="6">
        <v>10</v>
      </c>
      <c r="T92" s="6" t="s">
        <v>41</v>
      </c>
      <c r="U92" s="6" t="s">
        <v>42</v>
      </c>
      <c r="V92" s="6" t="s">
        <v>665</v>
      </c>
      <c r="W92" s="6" t="s">
        <v>434</v>
      </c>
      <c r="AC92" s="6">
        <v>59.95</v>
      </c>
      <c r="AF92" s="6" t="s">
        <v>40</v>
      </c>
      <c r="AG92" s="7"/>
      <c r="AH92" s="7"/>
      <c r="AI92" s="6" t="str">
        <f>HYPERLINK("https://doi.org/10.9783/9780812292213")</f>
        <v>https://doi.org/10.9783/9780812292213</v>
      </c>
      <c r="AK92" s="6" t="s">
        <v>48</v>
      </c>
    </row>
    <row r="93" spans="1:37" s="6" customFormat="1" x14ac:dyDescent="0.3">
      <c r="A93" s="6">
        <v>577064</v>
      </c>
      <c r="B93" s="7">
        <v>9781479805662</v>
      </c>
      <c r="C93" s="7"/>
      <c r="D93" s="7"/>
      <c r="F93" s="6" t="s">
        <v>666</v>
      </c>
      <c r="G93" s="6" t="s">
        <v>667</v>
      </c>
      <c r="H93" s="6" t="s">
        <v>668</v>
      </c>
      <c r="J93" s="6">
        <v>1</v>
      </c>
      <c r="K93" s="6" t="s">
        <v>669</v>
      </c>
      <c r="L93" s="9" t="s">
        <v>670</v>
      </c>
      <c r="M93" s="6" t="s">
        <v>101</v>
      </c>
      <c r="N93" s="8">
        <v>43641</v>
      </c>
      <c r="O93" s="6">
        <v>2019</v>
      </c>
      <c r="R93" s="6">
        <v>10</v>
      </c>
      <c r="T93" s="6" t="s">
        <v>41</v>
      </c>
      <c r="U93" s="6" t="s">
        <v>91</v>
      </c>
      <c r="V93" s="6" t="s">
        <v>92</v>
      </c>
      <c r="W93" s="6" t="s">
        <v>671</v>
      </c>
      <c r="Y93" s="6" t="s">
        <v>672</v>
      </c>
      <c r="AA93" s="6" t="s">
        <v>673</v>
      </c>
      <c r="AB93" s="6" t="s">
        <v>674</v>
      </c>
      <c r="AC93" s="6">
        <v>174.95</v>
      </c>
      <c r="AF93" s="6" t="s">
        <v>40</v>
      </c>
      <c r="AG93" s="7"/>
      <c r="AH93" s="7"/>
      <c r="AI93" s="6" t="str">
        <f>HYPERLINK("https://doi.org/10.18574/nyu/9781479812271.001.0001")</f>
        <v>https://doi.org/10.18574/nyu/9781479812271.001.0001</v>
      </c>
      <c r="AK93" s="6" t="s">
        <v>48</v>
      </c>
    </row>
    <row r="94" spans="1:37" s="6" customFormat="1" x14ac:dyDescent="0.3">
      <c r="A94" s="6">
        <v>609929</v>
      </c>
      <c r="B94" s="7">
        <v>9781503628243</v>
      </c>
      <c r="C94" s="7"/>
      <c r="D94" s="7"/>
      <c r="F94" s="6" t="s">
        <v>675</v>
      </c>
      <c r="G94" s="6" t="s">
        <v>676</v>
      </c>
      <c r="H94" s="6" t="s">
        <v>677</v>
      </c>
      <c r="J94" s="6">
        <v>1</v>
      </c>
      <c r="M94" s="6" t="s">
        <v>678</v>
      </c>
      <c r="N94" s="8">
        <v>44411</v>
      </c>
      <c r="O94" s="6">
        <v>2021</v>
      </c>
      <c r="P94" s="6">
        <v>304</v>
      </c>
      <c r="Q94" s="6">
        <v>26</v>
      </c>
      <c r="R94" s="6">
        <v>10</v>
      </c>
      <c r="T94" s="6" t="s">
        <v>41</v>
      </c>
      <c r="U94" s="6" t="s">
        <v>91</v>
      </c>
      <c r="V94" s="6" t="s">
        <v>92</v>
      </c>
      <c r="W94" s="6" t="s">
        <v>679</v>
      </c>
      <c r="Y94" s="6" t="s">
        <v>680</v>
      </c>
      <c r="Z94" s="6" t="s">
        <v>681</v>
      </c>
      <c r="AA94" s="6" t="s">
        <v>682</v>
      </c>
      <c r="AB94" s="6" t="s">
        <v>683</v>
      </c>
      <c r="AC94" s="6">
        <v>130.94999999999999</v>
      </c>
      <c r="AF94" s="6" t="s">
        <v>40</v>
      </c>
      <c r="AG94" s="7"/>
      <c r="AH94" s="7"/>
      <c r="AI94" s="6" t="str">
        <f>HYPERLINK("https://doi.org/10.1515/9781503628243")</f>
        <v>https://doi.org/10.1515/9781503628243</v>
      </c>
      <c r="AK94" s="6" t="s">
        <v>48</v>
      </c>
    </row>
    <row r="95" spans="1:37" s="6" customFormat="1" x14ac:dyDescent="0.3">
      <c r="A95" s="6">
        <v>578227</v>
      </c>
      <c r="B95" s="7">
        <v>9781479866625</v>
      </c>
      <c r="C95" s="7"/>
      <c r="D95" s="7"/>
      <c r="F95" s="6" t="s">
        <v>684</v>
      </c>
      <c r="G95" s="6" t="s">
        <v>685</v>
      </c>
      <c r="I95" s="6" t="s">
        <v>686</v>
      </c>
      <c r="J95" s="6">
        <v>1</v>
      </c>
      <c r="K95" s="6" t="s">
        <v>687</v>
      </c>
      <c r="L95" s="9" t="s">
        <v>688</v>
      </c>
      <c r="M95" s="6" t="s">
        <v>101</v>
      </c>
      <c r="N95" s="8">
        <v>43473</v>
      </c>
      <c r="O95" s="6">
        <v>2019</v>
      </c>
      <c r="R95" s="6">
        <v>10</v>
      </c>
      <c r="T95" s="6" t="s">
        <v>41</v>
      </c>
      <c r="U95" s="6" t="s">
        <v>91</v>
      </c>
      <c r="V95" s="6" t="s">
        <v>398</v>
      </c>
      <c r="W95" s="6" t="s">
        <v>399</v>
      </c>
      <c r="Y95" s="6" t="s">
        <v>689</v>
      </c>
      <c r="AA95" s="6" t="s">
        <v>690</v>
      </c>
      <c r="AB95" s="6" t="s">
        <v>691</v>
      </c>
      <c r="AC95" s="6">
        <v>174.95</v>
      </c>
      <c r="AF95" s="6" t="s">
        <v>40</v>
      </c>
      <c r="AG95" s="7"/>
      <c r="AH95" s="7"/>
      <c r="AI95" s="6" t="str">
        <f>HYPERLINK("https://doi.org/10.18574/nyu/9781479866625.001.0001")</f>
        <v>https://doi.org/10.18574/nyu/9781479866625.001.0001</v>
      </c>
      <c r="AK95" s="6" t="s">
        <v>48</v>
      </c>
    </row>
    <row r="96" spans="1:37" s="6" customFormat="1" x14ac:dyDescent="0.3">
      <c r="A96" s="6">
        <v>112189</v>
      </c>
      <c r="B96" s="7">
        <v>9783110238150</v>
      </c>
      <c r="C96" s="7">
        <v>9783110238143</v>
      </c>
      <c r="D96" s="7"/>
      <c r="F96" s="6" t="s">
        <v>692</v>
      </c>
      <c r="I96" s="6" t="s">
        <v>693</v>
      </c>
      <c r="J96" s="6">
        <v>1</v>
      </c>
      <c r="K96" s="6" t="s">
        <v>198</v>
      </c>
      <c r="L96" s="9" t="s">
        <v>299</v>
      </c>
      <c r="M96" s="6" t="s">
        <v>200</v>
      </c>
      <c r="N96" s="8">
        <v>41304</v>
      </c>
      <c r="O96" s="6">
        <v>2013</v>
      </c>
      <c r="P96" s="6">
        <v>882</v>
      </c>
      <c r="R96" s="6">
        <v>10</v>
      </c>
      <c r="S96" s="6">
        <v>1724</v>
      </c>
      <c r="T96" s="6" t="s">
        <v>41</v>
      </c>
      <c r="U96" s="6" t="s">
        <v>201</v>
      </c>
      <c r="V96" s="6" t="s">
        <v>202</v>
      </c>
      <c r="W96" s="6" t="s">
        <v>203</v>
      </c>
      <c r="Y96" s="6" t="s">
        <v>694</v>
      </c>
      <c r="AB96" s="6" t="s">
        <v>695</v>
      </c>
      <c r="AC96" s="6">
        <v>249</v>
      </c>
      <c r="AD96" s="6">
        <v>220</v>
      </c>
      <c r="AF96" s="6" t="s">
        <v>40</v>
      </c>
      <c r="AG96" s="6" t="s">
        <v>40</v>
      </c>
      <c r="AH96" s="7"/>
      <c r="AI96" s="6" t="str">
        <f>HYPERLINK("https://doi.org/10.1515/9783110238150")</f>
        <v>https://doi.org/10.1515/9783110238150</v>
      </c>
      <c r="AK96" s="6" t="s">
        <v>48</v>
      </c>
    </row>
    <row r="97" spans="1:37" s="6" customFormat="1" x14ac:dyDescent="0.3">
      <c r="A97" s="6">
        <v>555312</v>
      </c>
      <c r="B97" s="7">
        <v>9780520949904</v>
      </c>
      <c r="C97" s="7"/>
      <c r="D97" s="7"/>
      <c r="F97" s="6" t="s">
        <v>696</v>
      </c>
      <c r="G97" s="6" t="s">
        <v>697</v>
      </c>
      <c r="H97" s="6" t="s">
        <v>698</v>
      </c>
      <c r="J97" s="6">
        <v>2</v>
      </c>
      <c r="M97" s="6" t="s">
        <v>110</v>
      </c>
      <c r="N97" s="8">
        <v>40806</v>
      </c>
      <c r="O97" s="6">
        <v>2011</v>
      </c>
      <c r="P97" s="6">
        <v>480</v>
      </c>
      <c r="R97" s="6">
        <v>10</v>
      </c>
      <c r="T97" s="6" t="s">
        <v>41</v>
      </c>
      <c r="U97" s="6" t="s">
        <v>91</v>
      </c>
      <c r="V97" s="6" t="s">
        <v>92</v>
      </c>
      <c r="W97" s="6" t="s">
        <v>699</v>
      </c>
      <c r="Y97" s="6" t="s">
        <v>700</v>
      </c>
      <c r="Z97" s="6" t="s">
        <v>701</v>
      </c>
      <c r="AB97" s="6" t="s">
        <v>702</v>
      </c>
      <c r="AC97" s="6">
        <v>159.94999999999999</v>
      </c>
      <c r="AF97" s="6" t="s">
        <v>40</v>
      </c>
      <c r="AG97" s="7"/>
      <c r="AH97" s="7"/>
      <c r="AI97" s="6" t="str">
        <f>HYPERLINK("https://doi.org/10.1525/9780520949904")</f>
        <v>https://doi.org/10.1525/9780520949904</v>
      </c>
      <c r="AK97" s="6" t="s">
        <v>48</v>
      </c>
    </row>
    <row r="98" spans="1:37" s="6" customFormat="1" x14ac:dyDescent="0.3">
      <c r="A98" s="6">
        <v>556972</v>
      </c>
      <c r="B98" s="7">
        <v>9780520957183</v>
      </c>
      <c r="C98" s="7"/>
      <c r="D98" s="7"/>
      <c r="F98" s="6" t="s">
        <v>703</v>
      </c>
      <c r="G98" s="6" t="s">
        <v>704</v>
      </c>
      <c r="H98" s="6" t="s">
        <v>705</v>
      </c>
      <c r="J98" s="6">
        <v>1</v>
      </c>
      <c r="K98" s="6" t="s">
        <v>108</v>
      </c>
      <c r="L98" s="9" t="s">
        <v>706</v>
      </c>
      <c r="M98" s="6" t="s">
        <v>110</v>
      </c>
      <c r="N98" s="8">
        <v>41587</v>
      </c>
      <c r="O98" s="6">
        <v>2013</v>
      </c>
      <c r="P98" s="6">
        <v>240</v>
      </c>
      <c r="R98" s="6">
        <v>10</v>
      </c>
      <c r="T98" s="6" t="s">
        <v>41</v>
      </c>
      <c r="U98" s="6" t="s">
        <v>42</v>
      </c>
      <c r="V98" s="6" t="s">
        <v>43</v>
      </c>
      <c r="W98" s="6" t="s">
        <v>707</v>
      </c>
      <c r="Y98" s="6" t="s">
        <v>708</v>
      </c>
      <c r="Z98" s="6" t="s">
        <v>709</v>
      </c>
      <c r="AB98" s="6" t="s">
        <v>710</v>
      </c>
      <c r="AC98" s="6">
        <v>443.95</v>
      </c>
      <c r="AF98" s="6" t="s">
        <v>40</v>
      </c>
      <c r="AG98" s="7"/>
      <c r="AH98" s="7"/>
      <c r="AI98" s="6" t="str">
        <f>HYPERLINK("https://doi.org/10.1525/9780520957183")</f>
        <v>https://doi.org/10.1525/9780520957183</v>
      </c>
      <c r="AK98" s="6" t="s">
        <v>48</v>
      </c>
    </row>
    <row r="99" spans="1:37" s="6" customFormat="1" x14ac:dyDescent="0.3">
      <c r="A99" s="6">
        <v>542103</v>
      </c>
      <c r="B99" s="7">
        <v>9781400890057</v>
      </c>
      <c r="C99" s="7"/>
      <c r="D99" s="7"/>
      <c r="F99" s="6" t="s">
        <v>711</v>
      </c>
      <c r="G99" s="6" t="s">
        <v>712</v>
      </c>
      <c r="H99" s="6" t="s">
        <v>713</v>
      </c>
      <c r="J99" s="6">
        <v>1</v>
      </c>
      <c r="M99" s="6" t="s">
        <v>39</v>
      </c>
      <c r="N99" s="8">
        <v>43200</v>
      </c>
      <c r="O99" s="6">
        <v>2018</v>
      </c>
      <c r="P99" s="6">
        <v>288</v>
      </c>
      <c r="R99" s="6">
        <v>10</v>
      </c>
      <c r="T99" s="6" t="s">
        <v>41</v>
      </c>
      <c r="U99" s="6" t="s">
        <v>52</v>
      </c>
      <c r="V99" s="6" t="s">
        <v>53</v>
      </c>
      <c r="W99" s="6" t="s">
        <v>714</v>
      </c>
      <c r="Y99" s="6" t="s">
        <v>715</v>
      </c>
      <c r="AA99" s="6" t="s">
        <v>716</v>
      </c>
      <c r="AB99" s="6" t="s">
        <v>717</v>
      </c>
      <c r="AC99" s="6">
        <v>95</v>
      </c>
      <c r="AF99" s="6" t="s">
        <v>40</v>
      </c>
      <c r="AG99" s="7"/>
      <c r="AH99" s="7"/>
      <c r="AI99" s="6" t="str">
        <f>HYPERLINK("https://doi.org/10.23943/9781400890057")</f>
        <v>https://doi.org/10.23943/9781400890057</v>
      </c>
      <c r="AK99" s="6" t="s">
        <v>48</v>
      </c>
    </row>
    <row r="100" spans="1:37" s="6" customFormat="1" x14ac:dyDescent="0.3">
      <c r="A100" s="6">
        <v>582123</v>
      </c>
      <c r="B100" s="7">
        <v>9780822395324</v>
      </c>
      <c r="C100" s="7"/>
      <c r="D100" s="7"/>
      <c r="F100" s="6" t="s">
        <v>718</v>
      </c>
      <c r="G100" s="6" t="s">
        <v>719</v>
      </c>
      <c r="H100" s="6" t="s">
        <v>327</v>
      </c>
      <c r="J100" s="6">
        <v>1</v>
      </c>
      <c r="M100" s="6" t="s">
        <v>190</v>
      </c>
      <c r="N100" s="8">
        <v>40996</v>
      </c>
      <c r="O100" s="6">
        <v>2012</v>
      </c>
      <c r="P100" s="6">
        <v>256</v>
      </c>
      <c r="R100" s="6">
        <v>10</v>
      </c>
      <c r="T100" s="6" t="s">
        <v>41</v>
      </c>
      <c r="U100" s="6" t="s">
        <v>91</v>
      </c>
      <c r="V100" s="6" t="s">
        <v>92</v>
      </c>
      <c r="W100" s="6" t="s">
        <v>720</v>
      </c>
      <c r="Y100" s="6" t="s">
        <v>721</v>
      </c>
      <c r="Z100" s="6" t="s">
        <v>722</v>
      </c>
      <c r="AA100" s="6" t="s">
        <v>723</v>
      </c>
      <c r="AB100" s="6" t="s">
        <v>724</v>
      </c>
      <c r="AC100" s="6">
        <v>136.94999999999999</v>
      </c>
      <c r="AF100" s="6" t="s">
        <v>40</v>
      </c>
      <c r="AG100" s="7"/>
      <c r="AH100" s="7"/>
      <c r="AI100" s="6" t="str">
        <f>HYPERLINK("https://doi.org/10.1515/9780822395324")</f>
        <v>https://doi.org/10.1515/9780822395324</v>
      </c>
      <c r="AK100" s="6" t="s">
        <v>48</v>
      </c>
    </row>
    <row r="101" spans="1:37" s="6" customFormat="1" x14ac:dyDescent="0.3">
      <c r="A101" s="6">
        <v>568653</v>
      </c>
      <c r="B101" s="7">
        <v>9780520972001</v>
      </c>
      <c r="C101" s="7"/>
      <c r="D101" s="7"/>
      <c r="F101" s="6" t="s">
        <v>725</v>
      </c>
      <c r="G101" s="6" t="s">
        <v>726</v>
      </c>
      <c r="H101" s="6" t="s">
        <v>727</v>
      </c>
      <c r="J101" s="6">
        <v>1</v>
      </c>
      <c r="M101" s="6" t="s">
        <v>110</v>
      </c>
      <c r="N101" s="8">
        <v>43648</v>
      </c>
      <c r="O101" s="6">
        <v>2019</v>
      </c>
      <c r="P101" s="6">
        <v>208</v>
      </c>
      <c r="R101" s="6">
        <v>10</v>
      </c>
      <c r="T101" s="6" t="s">
        <v>41</v>
      </c>
      <c r="U101" s="6" t="s">
        <v>91</v>
      </c>
      <c r="V101" s="6" t="s">
        <v>92</v>
      </c>
      <c r="W101" s="6" t="s">
        <v>728</v>
      </c>
      <c r="Y101" s="6" t="s">
        <v>729</v>
      </c>
      <c r="Z101" s="6" t="s">
        <v>730</v>
      </c>
      <c r="AB101" s="6" t="s">
        <v>731</v>
      </c>
      <c r="AC101" s="6">
        <v>373.95</v>
      </c>
      <c r="AF101" s="6" t="s">
        <v>40</v>
      </c>
      <c r="AG101" s="7"/>
      <c r="AH101" s="7"/>
      <c r="AI101" s="6" t="str">
        <f>HYPERLINK("https://doi.org/10.1525/9780520972001")</f>
        <v>https://doi.org/10.1525/9780520972001</v>
      </c>
      <c r="AK101" s="6" t="s">
        <v>48</v>
      </c>
    </row>
    <row r="102" spans="1:37" s="6" customFormat="1" x14ac:dyDescent="0.3">
      <c r="A102" s="6">
        <v>580257</v>
      </c>
      <c r="B102" s="7">
        <v>9780231550482</v>
      </c>
      <c r="C102" s="7"/>
      <c r="D102" s="7"/>
      <c r="F102" s="6" t="s">
        <v>732</v>
      </c>
      <c r="G102" s="6" t="s">
        <v>733</v>
      </c>
      <c r="H102" s="6" t="s">
        <v>734</v>
      </c>
      <c r="J102" s="6">
        <v>1</v>
      </c>
      <c r="M102" s="6" t="s">
        <v>60</v>
      </c>
      <c r="N102" s="8">
        <v>44004</v>
      </c>
      <c r="O102" s="6">
        <v>2019</v>
      </c>
      <c r="R102" s="6">
        <v>10</v>
      </c>
      <c r="T102" s="6" t="s">
        <v>41</v>
      </c>
      <c r="U102" s="6" t="s">
        <v>52</v>
      </c>
      <c r="V102" s="6" t="s">
        <v>53</v>
      </c>
      <c r="W102" s="6" t="s">
        <v>735</v>
      </c>
      <c r="Y102" s="6" t="s">
        <v>736</v>
      </c>
      <c r="Z102" s="6" t="s">
        <v>737</v>
      </c>
      <c r="AA102" s="6" t="s">
        <v>738</v>
      </c>
      <c r="AB102" s="6" t="s">
        <v>739</v>
      </c>
      <c r="AC102" s="6">
        <v>20.95</v>
      </c>
      <c r="AF102" s="6" t="s">
        <v>40</v>
      </c>
      <c r="AG102" s="7"/>
      <c r="AH102" s="7"/>
      <c r="AI102" s="6" t="str">
        <f>HYPERLINK("https://doi.org/10.7312/sach19374")</f>
        <v>https://doi.org/10.7312/sach19374</v>
      </c>
      <c r="AK102" s="6" t="s">
        <v>48</v>
      </c>
    </row>
    <row r="103" spans="1:37" s="6" customFormat="1" x14ac:dyDescent="0.3">
      <c r="A103" s="6">
        <v>543415</v>
      </c>
      <c r="B103" s="7">
        <v>9780231547147</v>
      </c>
      <c r="C103" s="7"/>
      <c r="D103" s="7"/>
      <c r="F103" s="6" t="s">
        <v>740</v>
      </c>
      <c r="H103" s="6" t="s">
        <v>741</v>
      </c>
      <c r="I103" s="6" t="s">
        <v>742</v>
      </c>
      <c r="J103" s="6">
        <v>1</v>
      </c>
      <c r="K103" s="6" t="s">
        <v>743</v>
      </c>
      <c r="M103" s="6" t="s">
        <v>60</v>
      </c>
      <c r="N103" s="8">
        <v>43367</v>
      </c>
      <c r="O103" s="6">
        <v>2018</v>
      </c>
      <c r="R103" s="6">
        <v>10</v>
      </c>
      <c r="T103" s="6" t="s">
        <v>41</v>
      </c>
      <c r="U103" s="6" t="s">
        <v>52</v>
      </c>
      <c r="V103" s="6" t="s">
        <v>53</v>
      </c>
      <c r="W103" s="6" t="s">
        <v>744</v>
      </c>
      <c r="Y103" s="6" t="s">
        <v>745</v>
      </c>
      <c r="Z103" s="6" t="s">
        <v>746</v>
      </c>
      <c r="AA103" s="6" t="s">
        <v>747</v>
      </c>
      <c r="AB103" s="6" t="s">
        <v>748</v>
      </c>
      <c r="AC103" s="6">
        <v>73.95</v>
      </c>
      <c r="AF103" s="6" t="s">
        <v>40</v>
      </c>
      <c r="AG103" s="7"/>
      <c r="AH103" s="7"/>
      <c r="AI103" s="6" t="str">
        <f>HYPERLINK("https://doi.org/10.7312/rena17430")</f>
        <v>https://doi.org/10.7312/rena17430</v>
      </c>
      <c r="AK103" s="6" t="s">
        <v>48</v>
      </c>
    </row>
    <row r="104" spans="1:37" s="6" customFormat="1" x14ac:dyDescent="0.3">
      <c r="A104" s="6">
        <v>506801</v>
      </c>
      <c r="B104" s="7">
        <v>9781400835584</v>
      </c>
      <c r="C104" s="7"/>
      <c r="D104" s="7"/>
      <c r="F104" s="6" t="s">
        <v>749</v>
      </c>
      <c r="G104" s="6" t="s">
        <v>750</v>
      </c>
      <c r="I104" s="6" t="s">
        <v>751</v>
      </c>
      <c r="J104" s="6">
        <v>2</v>
      </c>
      <c r="M104" s="6" t="s">
        <v>39</v>
      </c>
      <c r="N104" s="8">
        <v>40387</v>
      </c>
      <c r="O104" s="6">
        <v>2005</v>
      </c>
      <c r="P104" s="6">
        <v>752</v>
      </c>
      <c r="R104" s="6">
        <v>10</v>
      </c>
      <c r="T104" s="6" t="s">
        <v>41</v>
      </c>
      <c r="U104" s="6" t="s">
        <v>91</v>
      </c>
      <c r="V104" s="6" t="s">
        <v>258</v>
      </c>
      <c r="W104" s="6" t="s">
        <v>752</v>
      </c>
      <c r="Y104" s="6" t="s">
        <v>753</v>
      </c>
      <c r="AA104" s="6" t="s">
        <v>754</v>
      </c>
      <c r="AB104" s="6" t="s">
        <v>755</v>
      </c>
      <c r="AC104" s="6">
        <v>380</v>
      </c>
      <c r="AF104" s="6" t="s">
        <v>40</v>
      </c>
      <c r="AG104" s="7"/>
      <c r="AH104" s="7"/>
      <c r="AI104" s="6" t="str">
        <f>HYPERLINK("https://doi.org/10.1515/9781400835584")</f>
        <v>https://doi.org/10.1515/9781400835584</v>
      </c>
      <c r="AK104" s="6" t="s">
        <v>48</v>
      </c>
    </row>
    <row r="105" spans="1:37" s="6" customFormat="1" x14ac:dyDescent="0.3">
      <c r="A105" s="6">
        <v>561907</v>
      </c>
      <c r="B105" s="7">
        <v>9780231549974</v>
      </c>
      <c r="C105" s="7"/>
      <c r="D105" s="7"/>
      <c r="F105" s="6" t="s">
        <v>756</v>
      </c>
      <c r="I105" s="6" t="s">
        <v>757</v>
      </c>
      <c r="J105" s="6">
        <v>1</v>
      </c>
      <c r="M105" s="6" t="s">
        <v>60</v>
      </c>
      <c r="N105" s="8">
        <v>43683</v>
      </c>
      <c r="O105" s="6">
        <v>2019</v>
      </c>
      <c r="R105" s="6">
        <v>10</v>
      </c>
      <c r="T105" s="6" t="s">
        <v>41</v>
      </c>
      <c r="U105" s="6" t="s">
        <v>52</v>
      </c>
      <c r="V105" s="6" t="s">
        <v>268</v>
      </c>
      <c r="W105" s="6" t="s">
        <v>758</v>
      </c>
      <c r="Y105" s="6" t="s">
        <v>759</v>
      </c>
      <c r="Z105" s="6" t="s">
        <v>760</v>
      </c>
      <c r="AA105" s="6" t="s">
        <v>761</v>
      </c>
      <c r="AB105" s="6" t="s">
        <v>762</v>
      </c>
      <c r="AC105" s="6">
        <v>30.95</v>
      </c>
      <c r="AF105" s="6" t="s">
        <v>40</v>
      </c>
      <c r="AG105" s="7"/>
      <c r="AH105" s="7"/>
      <c r="AI105" s="6" t="str">
        <f>HYPERLINK("https://doi.org/10.7312/alti19184")</f>
        <v>https://doi.org/10.7312/alti19184</v>
      </c>
      <c r="AK105" s="6" t="s">
        <v>48</v>
      </c>
    </row>
    <row r="106" spans="1:37" s="6" customFormat="1" x14ac:dyDescent="0.3">
      <c r="A106" s="6">
        <v>562352</v>
      </c>
      <c r="B106" s="7">
        <v>9780801460487</v>
      </c>
      <c r="C106" s="7"/>
      <c r="D106" s="7"/>
      <c r="F106" s="6" t="s">
        <v>763</v>
      </c>
      <c r="H106" s="6" t="s">
        <v>764</v>
      </c>
      <c r="J106" s="6">
        <v>1</v>
      </c>
      <c r="M106" s="6" t="s">
        <v>356</v>
      </c>
      <c r="N106" s="8">
        <v>40679</v>
      </c>
      <c r="O106" s="6">
        <v>2011</v>
      </c>
      <c r="P106" s="6">
        <v>224</v>
      </c>
      <c r="R106" s="6">
        <v>283.5</v>
      </c>
      <c r="T106" s="6" t="s">
        <v>41</v>
      </c>
      <c r="U106" s="6" t="s">
        <v>91</v>
      </c>
      <c r="V106" s="6" t="s">
        <v>321</v>
      </c>
      <c r="W106" s="6" t="s">
        <v>765</v>
      </c>
      <c r="Y106" s="6" t="s">
        <v>766</v>
      </c>
      <c r="Z106" s="6" t="s">
        <v>767</v>
      </c>
      <c r="AA106" s="6" t="s">
        <v>768</v>
      </c>
      <c r="AB106" s="6" t="s">
        <v>769</v>
      </c>
      <c r="AC106" s="6">
        <v>130.94999999999999</v>
      </c>
      <c r="AF106" s="6" t="s">
        <v>40</v>
      </c>
      <c r="AG106" s="7"/>
      <c r="AH106" s="7"/>
      <c r="AI106" s="6" t="str">
        <f>HYPERLINK("https://doi.org/10.7591/9780801460487")</f>
        <v>https://doi.org/10.7591/9780801460487</v>
      </c>
      <c r="AK106" s="6" t="s">
        <v>48</v>
      </c>
    </row>
    <row r="107" spans="1:37" s="6" customFormat="1" x14ac:dyDescent="0.3">
      <c r="A107" s="6">
        <v>541655</v>
      </c>
      <c r="B107" s="7">
        <v>9780231547789</v>
      </c>
      <c r="C107" s="7"/>
      <c r="D107" s="7"/>
      <c r="F107" s="6" t="s">
        <v>770</v>
      </c>
      <c r="G107" s="6" t="s">
        <v>771</v>
      </c>
      <c r="I107" s="6" t="s">
        <v>772</v>
      </c>
      <c r="J107" s="6">
        <v>1</v>
      </c>
      <c r="M107" s="6" t="s">
        <v>60</v>
      </c>
      <c r="N107" s="8">
        <v>43451</v>
      </c>
      <c r="O107" s="6">
        <v>2018</v>
      </c>
      <c r="R107" s="6">
        <v>10</v>
      </c>
      <c r="T107" s="6" t="s">
        <v>41</v>
      </c>
      <c r="U107" s="6" t="s">
        <v>52</v>
      </c>
      <c r="V107" s="6" t="s">
        <v>53</v>
      </c>
      <c r="W107" s="6" t="s">
        <v>773</v>
      </c>
      <c r="Y107" s="6" t="s">
        <v>774</v>
      </c>
      <c r="Z107" s="6" t="s">
        <v>775</v>
      </c>
      <c r="AA107" s="6" t="s">
        <v>776</v>
      </c>
      <c r="AB107" s="6" t="s">
        <v>777</v>
      </c>
      <c r="AC107" s="6">
        <v>27.95</v>
      </c>
      <c r="AF107" s="6" t="s">
        <v>40</v>
      </c>
      <c r="AG107" s="7"/>
      <c r="AH107" s="7"/>
      <c r="AI107" s="6" t="str">
        <f>HYPERLINK("https://doi.org/10.7312/jerv18834")</f>
        <v>https://doi.org/10.7312/jerv18834</v>
      </c>
      <c r="AK107" s="6" t="s">
        <v>48</v>
      </c>
    </row>
    <row r="108" spans="1:37" s="6" customFormat="1" x14ac:dyDescent="0.3">
      <c r="A108" s="6">
        <v>589403</v>
      </c>
      <c r="B108" s="7">
        <v>9781503611085</v>
      </c>
      <c r="C108" s="7"/>
      <c r="D108" s="7"/>
      <c r="F108" s="6" t="s">
        <v>778</v>
      </c>
      <c r="G108" s="6" t="s">
        <v>779</v>
      </c>
      <c r="I108" s="6" t="s">
        <v>780</v>
      </c>
      <c r="J108" s="6">
        <v>1</v>
      </c>
      <c r="M108" s="6" t="s">
        <v>678</v>
      </c>
      <c r="N108" s="8">
        <v>43935</v>
      </c>
      <c r="O108" s="6">
        <v>2020</v>
      </c>
      <c r="P108" s="6">
        <v>888</v>
      </c>
      <c r="Q108" s="6">
        <v>49</v>
      </c>
      <c r="R108" s="6">
        <v>10</v>
      </c>
      <c r="T108" s="6" t="s">
        <v>41</v>
      </c>
      <c r="U108" s="6" t="s">
        <v>91</v>
      </c>
      <c r="V108" s="6" t="s">
        <v>92</v>
      </c>
      <c r="W108" s="6" t="s">
        <v>781</v>
      </c>
      <c r="Y108" s="6" t="s">
        <v>782</v>
      </c>
      <c r="Z108" s="6" t="s">
        <v>783</v>
      </c>
      <c r="AA108" s="6" t="s">
        <v>784</v>
      </c>
      <c r="AB108" s="6" t="s">
        <v>785</v>
      </c>
      <c r="AC108" s="6">
        <v>59.95</v>
      </c>
      <c r="AF108" s="6" t="s">
        <v>40</v>
      </c>
      <c r="AG108" s="7"/>
      <c r="AH108" s="7"/>
      <c r="AI108" s="6" t="str">
        <f>HYPERLINK("https://doi.org/10.1515/9781503611085")</f>
        <v>https://doi.org/10.1515/9781503611085</v>
      </c>
      <c r="AK108" s="6" t="s">
        <v>48</v>
      </c>
    </row>
    <row r="109" spans="1:37" s="6" customFormat="1" x14ac:dyDescent="0.3">
      <c r="A109" s="6">
        <v>122828</v>
      </c>
      <c r="B109" s="7">
        <v>9783110272215</v>
      </c>
      <c r="C109" s="7">
        <v>9783110271935</v>
      </c>
      <c r="D109" s="7"/>
      <c r="F109" s="6" t="s">
        <v>786</v>
      </c>
      <c r="I109" s="6" t="s">
        <v>787</v>
      </c>
      <c r="J109" s="6">
        <v>1</v>
      </c>
      <c r="K109" s="6" t="s">
        <v>198</v>
      </c>
      <c r="L109" s="9" t="s">
        <v>211</v>
      </c>
      <c r="M109" s="6" t="s">
        <v>200</v>
      </c>
      <c r="N109" s="8">
        <v>41876</v>
      </c>
      <c r="O109" s="6">
        <v>2014</v>
      </c>
      <c r="P109" s="6">
        <v>738</v>
      </c>
      <c r="R109" s="6">
        <v>10</v>
      </c>
      <c r="S109" s="6">
        <v>2417</v>
      </c>
      <c r="T109" s="6" t="s">
        <v>41</v>
      </c>
      <c r="U109" s="6" t="s">
        <v>201</v>
      </c>
      <c r="V109" s="6" t="s">
        <v>202</v>
      </c>
      <c r="W109" s="6" t="s">
        <v>448</v>
      </c>
      <c r="Y109" s="6" t="s">
        <v>788</v>
      </c>
      <c r="AB109" s="6" t="s">
        <v>789</v>
      </c>
      <c r="AC109" s="6">
        <v>249</v>
      </c>
      <c r="AD109" s="6">
        <v>220</v>
      </c>
      <c r="AF109" s="6" t="s">
        <v>40</v>
      </c>
      <c r="AG109" s="6" t="s">
        <v>40</v>
      </c>
      <c r="AH109" s="7"/>
      <c r="AI109" s="6" t="str">
        <f>HYPERLINK("https://doi.org/10.1515/9783110272215")</f>
        <v>https://doi.org/10.1515/9783110272215</v>
      </c>
      <c r="AK109" s="6" t="s">
        <v>48</v>
      </c>
    </row>
    <row r="110" spans="1:37" s="6" customFormat="1" x14ac:dyDescent="0.3">
      <c r="A110" s="6">
        <v>568627</v>
      </c>
      <c r="B110" s="7">
        <v>9780520971776</v>
      </c>
      <c r="C110" s="7"/>
      <c r="D110" s="7"/>
      <c r="F110" s="6" t="s">
        <v>790</v>
      </c>
      <c r="G110" s="6" t="s">
        <v>791</v>
      </c>
      <c r="H110" s="6" t="s">
        <v>792</v>
      </c>
      <c r="J110" s="6">
        <v>1</v>
      </c>
      <c r="M110" s="6" t="s">
        <v>110</v>
      </c>
      <c r="N110" s="8">
        <v>43536</v>
      </c>
      <c r="O110" s="6">
        <v>2019</v>
      </c>
      <c r="P110" s="6">
        <v>272</v>
      </c>
      <c r="R110" s="6">
        <v>10</v>
      </c>
      <c r="T110" s="6" t="s">
        <v>41</v>
      </c>
      <c r="U110" s="6" t="s">
        <v>91</v>
      </c>
      <c r="V110" s="6" t="s">
        <v>228</v>
      </c>
      <c r="W110" s="6" t="s">
        <v>793</v>
      </c>
      <c r="Y110" s="6" t="s">
        <v>794</v>
      </c>
      <c r="Z110" s="6" t="s">
        <v>795</v>
      </c>
      <c r="AB110" s="6" t="s">
        <v>796</v>
      </c>
      <c r="AC110" s="6">
        <v>373.95</v>
      </c>
      <c r="AF110" s="6" t="s">
        <v>40</v>
      </c>
      <c r="AG110" s="7"/>
      <c r="AH110" s="7"/>
      <c r="AI110" s="6" t="str">
        <f>HYPERLINK("https://doi.org/10.1525/9780520971776")</f>
        <v>https://doi.org/10.1525/9780520971776</v>
      </c>
      <c r="AK110" s="6" t="s">
        <v>48</v>
      </c>
    </row>
    <row r="111" spans="1:37" s="6" customFormat="1" x14ac:dyDescent="0.3">
      <c r="A111" s="6">
        <v>572439</v>
      </c>
      <c r="B111" s="7">
        <v>9780300166439</v>
      </c>
      <c r="C111" s="7"/>
      <c r="D111" s="7"/>
      <c r="F111" s="6" t="s">
        <v>797</v>
      </c>
      <c r="G111" s="6" t="s">
        <v>798</v>
      </c>
      <c r="H111" s="6" t="s">
        <v>799</v>
      </c>
      <c r="J111" s="6">
        <v>1</v>
      </c>
      <c r="M111" s="6" t="s">
        <v>159</v>
      </c>
      <c r="N111" s="8">
        <v>41695</v>
      </c>
      <c r="O111" s="6">
        <v>2014</v>
      </c>
      <c r="P111" s="6">
        <v>288</v>
      </c>
      <c r="R111" s="6">
        <v>10</v>
      </c>
      <c r="T111" s="6" t="s">
        <v>41</v>
      </c>
      <c r="U111" s="6" t="s">
        <v>91</v>
      </c>
      <c r="V111" s="6" t="s">
        <v>398</v>
      </c>
      <c r="W111" s="6" t="s">
        <v>800</v>
      </c>
      <c r="Y111" s="6" t="s">
        <v>801</v>
      </c>
      <c r="AB111" s="6" t="s">
        <v>802</v>
      </c>
      <c r="AC111" s="6">
        <v>48.95</v>
      </c>
      <c r="AF111" s="6" t="s">
        <v>40</v>
      </c>
      <c r="AG111" s="7"/>
      <c r="AH111" s="7"/>
      <c r="AI111" s="6" t="str">
        <f>HYPERLINK("https://doi.org/10.12987/9780300166439")</f>
        <v>https://doi.org/10.12987/9780300166439</v>
      </c>
      <c r="AK111" s="6" t="s">
        <v>48</v>
      </c>
    </row>
    <row r="112" spans="1:37" s="6" customFormat="1" x14ac:dyDescent="0.3">
      <c r="A112" s="6">
        <v>541661</v>
      </c>
      <c r="B112" s="7">
        <v>9780231547383</v>
      </c>
      <c r="C112" s="7"/>
      <c r="D112" s="7"/>
      <c r="F112" s="6" t="s">
        <v>803</v>
      </c>
      <c r="G112" s="6" t="s">
        <v>804</v>
      </c>
      <c r="H112" s="6" t="s">
        <v>805</v>
      </c>
      <c r="J112" s="6">
        <v>1</v>
      </c>
      <c r="M112" s="6" t="s">
        <v>60</v>
      </c>
      <c r="N112" s="8">
        <v>43367</v>
      </c>
      <c r="O112" s="6">
        <v>2018</v>
      </c>
      <c r="R112" s="6">
        <v>10</v>
      </c>
      <c r="T112" s="6" t="s">
        <v>41</v>
      </c>
      <c r="U112" s="6" t="s">
        <v>52</v>
      </c>
      <c r="V112" s="6" t="s">
        <v>53</v>
      </c>
      <c r="W112" s="6" t="s">
        <v>806</v>
      </c>
      <c r="Y112" s="6" t="s">
        <v>807</v>
      </c>
      <c r="Z112" s="6" t="s">
        <v>808</v>
      </c>
      <c r="AA112" s="6" t="s">
        <v>809</v>
      </c>
      <c r="AB112" s="6" t="s">
        <v>810</v>
      </c>
      <c r="AC112" s="6">
        <v>36.950000000000003</v>
      </c>
      <c r="AF112" s="6" t="s">
        <v>40</v>
      </c>
      <c r="AG112" s="7"/>
      <c r="AH112" s="7"/>
      <c r="AI112" s="6" t="str">
        <f>HYPERLINK("https://doi.org/10.7312/hall18762")</f>
        <v>https://doi.org/10.7312/hall18762</v>
      </c>
      <c r="AK112" s="6" t="s">
        <v>48</v>
      </c>
    </row>
    <row r="113" spans="1:37" s="6" customFormat="1" x14ac:dyDescent="0.3">
      <c r="A113" s="6">
        <v>557226</v>
      </c>
      <c r="B113" s="7">
        <v>9780520943315</v>
      </c>
      <c r="C113" s="7"/>
      <c r="D113" s="7"/>
      <c r="F113" s="6" t="s">
        <v>811</v>
      </c>
      <c r="H113" s="6" t="s">
        <v>812</v>
      </c>
      <c r="J113" s="6">
        <v>1</v>
      </c>
      <c r="K113" s="6" t="s">
        <v>108</v>
      </c>
      <c r="L113" s="9" t="s">
        <v>211</v>
      </c>
      <c r="M113" s="6" t="s">
        <v>110</v>
      </c>
      <c r="N113" s="8">
        <v>39962</v>
      </c>
      <c r="O113" s="6">
        <v>2009</v>
      </c>
      <c r="P113" s="6">
        <v>392</v>
      </c>
      <c r="R113" s="6">
        <v>10</v>
      </c>
      <c r="T113" s="6" t="s">
        <v>41</v>
      </c>
      <c r="U113" s="6" t="s">
        <v>42</v>
      </c>
      <c r="V113" s="6" t="s">
        <v>43</v>
      </c>
      <c r="W113" s="6" t="s">
        <v>813</v>
      </c>
      <c r="Y113" s="6" t="s">
        <v>814</v>
      </c>
      <c r="Z113" s="6" t="s">
        <v>815</v>
      </c>
      <c r="AB113" s="6" t="s">
        <v>816</v>
      </c>
      <c r="AC113" s="6">
        <v>443.95</v>
      </c>
      <c r="AF113" s="6" t="s">
        <v>40</v>
      </c>
      <c r="AG113" s="7"/>
      <c r="AH113" s="7"/>
      <c r="AI113" s="6" t="str">
        <f>HYPERLINK("https://doi.org/10.1525/9780520943315")</f>
        <v>https://doi.org/10.1525/9780520943315</v>
      </c>
      <c r="AK113" s="6" t="s">
        <v>48</v>
      </c>
    </row>
    <row r="114" spans="1:37" s="6" customFormat="1" x14ac:dyDescent="0.3">
      <c r="A114" s="6">
        <v>580926</v>
      </c>
      <c r="B114" s="7">
        <v>9780520973268</v>
      </c>
      <c r="C114" s="7"/>
      <c r="D114" s="7"/>
      <c r="F114" s="6" t="s">
        <v>817</v>
      </c>
      <c r="G114" s="6" t="s">
        <v>818</v>
      </c>
      <c r="H114" s="6" t="s">
        <v>819</v>
      </c>
      <c r="J114" s="6">
        <v>1</v>
      </c>
      <c r="K114" s="6" t="s">
        <v>149</v>
      </c>
      <c r="L114" s="9" t="s">
        <v>820</v>
      </c>
      <c r="M114" s="6" t="s">
        <v>110</v>
      </c>
      <c r="N114" s="8">
        <v>43977</v>
      </c>
      <c r="O114" s="6">
        <v>2020</v>
      </c>
      <c r="P114" s="6">
        <v>184</v>
      </c>
      <c r="R114" s="6">
        <v>10</v>
      </c>
      <c r="T114" s="6" t="s">
        <v>41</v>
      </c>
      <c r="U114" s="6" t="s">
        <v>91</v>
      </c>
      <c r="V114" s="6" t="s">
        <v>821</v>
      </c>
      <c r="W114" s="6" t="s">
        <v>822</v>
      </c>
      <c r="Y114" s="6" t="s">
        <v>823</v>
      </c>
      <c r="Z114" s="6" t="s">
        <v>824</v>
      </c>
      <c r="AB114" s="6" t="s">
        <v>825</v>
      </c>
      <c r="AC114" s="6">
        <v>495.95</v>
      </c>
      <c r="AF114" s="6" t="s">
        <v>40</v>
      </c>
      <c r="AG114" s="7"/>
      <c r="AH114" s="7"/>
      <c r="AK114" s="6" t="s">
        <v>48</v>
      </c>
    </row>
    <row r="115" spans="1:37" s="6" customFormat="1" x14ac:dyDescent="0.3">
      <c r="A115" s="6">
        <v>533801</v>
      </c>
      <c r="B115" s="7">
        <v>9780674977617</v>
      </c>
      <c r="C115" s="7"/>
      <c r="D115" s="7"/>
      <c r="F115" s="6" t="s">
        <v>826</v>
      </c>
      <c r="G115" s="6" t="s">
        <v>827</v>
      </c>
      <c r="H115" s="6" t="s">
        <v>828</v>
      </c>
      <c r="J115" s="6">
        <v>1</v>
      </c>
      <c r="M115" s="6" t="s">
        <v>90</v>
      </c>
      <c r="N115" s="8">
        <v>43367</v>
      </c>
      <c r="O115" s="6">
        <v>2017</v>
      </c>
      <c r="P115" s="6">
        <v>280</v>
      </c>
      <c r="R115" s="6">
        <v>10</v>
      </c>
      <c r="T115" s="6" t="s">
        <v>41</v>
      </c>
      <c r="U115" s="6" t="s">
        <v>165</v>
      </c>
      <c r="V115" s="6" t="s">
        <v>166</v>
      </c>
      <c r="W115" s="6" t="s">
        <v>829</v>
      </c>
      <c r="Y115" s="6" t="s">
        <v>830</v>
      </c>
      <c r="Z115" s="6" t="s">
        <v>831</v>
      </c>
      <c r="AA115" s="6" t="s">
        <v>832</v>
      </c>
      <c r="AC115" s="6">
        <v>21.95</v>
      </c>
      <c r="AF115" s="6" t="s">
        <v>40</v>
      </c>
      <c r="AG115" s="7"/>
      <c r="AH115" s="7"/>
      <c r="AI115" s="6" t="str">
        <f>HYPERLINK("https://doi.org/10.4159/9780674977617")</f>
        <v>https://doi.org/10.4159/9780674977617</v>
      </c>
      <c r="AK115" s="6" t="s">
        <v>48</v>
      </c>
    </row>
    <row r="116" spans="1:37" s="6" customFormat="1" x14ac:dyDescent="0.3">
      <c r="A116" s="6">
        <v>590445</v>
      </c>
      <c r="B116" s="7">
        <v>9783110713350</v>
      </c>
      <c r="C116" s="7">
        <v>9783110720204</v>
      </c>
      <c r="D116" s="7">
        <v>9783110713237</v>
      </c>
      <c r="F116" s="6" t="s">
        <v>833</v>
      </c>
      <c r="G116" s="6" t="s">
        <v>834</v>
      </c>
      <c r="I116" s="6" t="s">
        <v>835</v>
      </c>
      <c r="J116" s="6">
        <v>1</v>
      </c>
      <c r="M116" s="6" t="s">
        <v>836</v>
      </c>
      <c r="N116" s="8">
        <v>44249</v>
      </c>
      <c r="O116" s="6">
        <v>2021</v>
      </c>
      <c r="P116" s="6">
        <v>270</v>
      </c>
      <c r="Q116" s="6">
        <v>1</v>
      </c>
      <c r="S116" s="6">
        <v>2320</v>
      </c>
      <c r="T116" s="6" t="s">
        <v>41</v>
      </c>
      <c r="U116" s="6" t="s">
        <v>837</v>
      </c>
      <c r="V116" s="6" t="s">
        <v>837</v>
      </c>
      <c r="W116" s="6" t="s">
        <v>838</v>
      </c>
      <c r="Y116" s="6" t="s">
        <v>839</v>
      </c>
      <c r="Z116" s="6" t="s">
        <v>840</v>
      </c>
      <c r="AB116" s="6" t="s">
        <v>841</v>
      </c>
      <c r="AC116" s="6">
        <v>129</v>
      </c>
      <c r="AD116" s="6">
        <v>104.95</v>
      </c>
      <c r="AE116" s="6">
        <v>39.950000000000003</v>
      </c>
      <c r="AF116" s="6" t="s">
        <v>40</v>
      </c>
      <c r="AG116" s="6" t="s">
        <v>40</v>
      </c>
      <c r="AH116" s="6" t="s">
        <v>40</v>
      </c>
      <c r="AI116" s="6" t="str">
        <f>HYPERLINK("https://doi.org/10.1515/9783110713350")</f>
        <v>https://doi.org/10.1515/9783110713350</v>
      </c>
      <c r="AK116" s="6" t="s">
        <v>48</v>
      </c>
    </row>
    <row r="117" spans="1:37" s="6" customFormat="1" x14ac:dyDescent="0.3">
      <c r="A117" s="6">
        <v>550198</v>
      </c>
      <c r="B117" s="7">
        <v>9781400834655</v>
      </c>
      <c r="C117" s="7"/>
      <c r="D117" s="7"/>
      <c r="F117" s="6" t="s">
        <v>842</v>
      </c>
      <c r="G117" s="6" t="s">
        <v>843</v>
      </c>
      <c r="H117" s="6" t="s">
        <v>844</v>
      </c>
      <c r="J117" s="6">
        <v>1</v>
      </c>
      <c r="M117" s="6" t="s">
        <v>39</v>
      </c>
      <c r="N117" s="8">
        <v>41141</v>
      </c>
      <c r="O117" s="6">
        <v>2012</v>
      </c>
      <c r="P117" s="6">
        <v>456</v>
      </c>
      <c r="R117" s="6">
        <v>10</v>
      </c>
      <c r="T117" s="6" t="s">
        <v>41</v>
      </c>
      <c r="U117" s="6" t="s">
        <v>42</v>
      </c>
      <c r="V117" s="6" t="s">
        <v>75</v>
      </c>
      <c r="W117" s="6" t="s">
        <v>845</v>
      </c>
      <c r="Y117" s="6" t="s">
        <v>846</v>
      </c>
      <c r="AA117" s="6" t="s">
        <v>847</v>
      </c>
      <c r="AB117" s="6" t="s">
        <v>848</v>
      </c>
      <c r="AC117" s="6">
        <v>119</v>
      </c>
      <c r="AF117" s="6" t="s">
        <v>40</v>
      </c>
      <c r="AG117" s="7"/>
      <c r="AH117" s="7"/>
      <c r="AI117" s="6" t="str">
        <f>HYPERLINK("https://doi.org/10.1515/9781400834655")</f>
        <v>https://doi.org/10.1515/9781400834655</v>
      </c>
      <c r="AK117" s="6" t="s">
        <v>48</v>
      </c>
    </row>
    <row r="118" spans="1:37" s="6" customFormat="1" x14ac:dyDescent="0.3">
      <c r="A118" s="6">
        <v>554861</v>
      </c>
      <c r="B118" s="7">
        <v>9780520957909</v>
      </c>
      <c r="C118" s="7"/>
      <c r="D118" s="7"/>
      <c r="F118" s="6" t="s">
        <v>849</v>
      </c>
      <c r="G118" s="6" t="s">
        <v>850</v>
      </c>
      <c r="H118" s="6" t="s">
        <v>851</v>
      </c>
      <c r="J118" s="6">
        <v>1</v>
      </c>
      <c r="M118" s="6" t="s">
        <v>110</v>
      </c>
      <c r="N118" s="8">
        <v>41765</v>
      </c>
      <c r="O118" s="6">
        <v>2014</v>
      </c>
      <c r="P118" s="6">
        <v>248</v>
      </c>
      <c r="R118" s="6">
        <v>10</v>
      </c>
      <c r="T118" s="6" t="s">
        <v>41</v>
      </c>
      <c r="U118" s="6" t="s">
        <v>91</v>
      </c>
      <c r="V118" s="6" t="s">
        <v>258</v>
      </c>
      <c r="W118" s="6" t="s">
        <v>852</v>
      </c>
      <c r="Y118" s="6" t="s">
        <v>853</v>
      </c>
      <c r="Z118" s="6" t="s">
        <v>854</v>
      </c>
      <c r="AB118" s="6" t="s">
        <v>855</v>
      </c>
      <c r="AC118" s="6">
        <v>169.95</v>
      </c>
      <c r="AF118" s="6" t="s">
        <v>40</v>
      </c>
      <c r="AG118" s="7"/>
      <c r="AH118" s="7"/>
      <c r="AI118" s="6" t="str">
        <f>HYPERLINK("https://doi.org/10.1525/9780520957909")</f>
        <v>https://doi.org/10.1525/9780520957909</v>
      </c>
      <c r="AK118" s="6" t="s">
        <v>48</v>
      </c>
    </row>
    <row r="119" spans="1:37" s="6" customFormat="1" x14ac:dyDescent="0.3">
      <c r="A119" s="6">
        <v>511951</v>
      </c>
      <c r="B119" s="7">
        <v>9781400827503</v>
      </c>
      <c r="C119" s="7"/>
      <c r="D119" s="7"/>
      <c r="F119" s="6" t="s">
        <v>856</v>
      </c>
      <c r="G119" s="6" t="s">
        <v>857</v>
      </c>
      <c r="H119" s="6" t="s">
        <v>858</v>
      </c>
      <c r="J119" s="6">
        <v>1</v>
      </c>
      <c r="K119" s="6" t="s">
        <v>859</v>
      </c>
      <c r="M119" s="6" t="s">
        <v>39</v>
      </c>
      <c r="N119" s="8">
        <v>39853</v>
      </c>
      <c r="O119" s="6">
        <v>2007</v>
      </c>
      <c r="P119" s="6">
        <v>368</v>
      </c>
      <c r="R119" s="6">
        <v>10</v>
      </c>
      <c r="T119" s="6" t="s">
        <v>41</v>
      </c>
      <c r="U119" s="6" t="s">
        <v>91</v>
      </c>
      <c r="V119" s="6" t="s">
        <v>258</v>
      </c>
      <c r="W119" s="6" t="s">
        <v>860</v>
      </c>
      <c r="Y119" s="6" t="s">
        <v>861</v>
      </c>
      <c r="AA119" s="6" t="s">
        <v>862</v>
      </c>
      <c r="AB119" s="6" t="s">
        <v>863</v>
      </c>
      <c r="AC119" s="6">
        <v>170</v>
      </c>
      <c r="AF119" s="6" t="s">
        <v>40</v>
      </c>
      <c r="AG119" s="7"/>
      <c r="AH119" s="7"/>
      <c r="AI119" s="6" t="str">
        <f>HYPERLINK("https://doi.org/10.1515/9781400827503")</f>
        <v>https://doi.org/10.1515/9781400827503</v>
      </c>
      <c r="AK119" s="6" t="s">
        <v>48</v>
      </c>
    </row>
    <row r="120" spans="1:37" s="6" customFormat="1" x14ac:dyDescent="0.3">
      <c r="A120" s="6">
        <v>530086</v>
      </c>
      <c r="B120" s="7">
        <v>9783110554250</v>
      </c>
      <c r="C120" s="7">
        <v>9783110552294</v>
      </c>
      <c r="D120" s="7"/>
      <c r="F120" s="6" t="s">
        <v>864</v>
      </c>
      <c r="I120" s="6" t="s">
        <v>865</v>
      </c>
      <c r="J120" s="6">
        <v>1</v>
      </c>
      <c r="K120" s="6" t="s">
        <v>198</v>
      </c>
      <c r="L120" s="9" t="s">
        <v>866</v>
      </c>
      <c r="M120" s="6" t="s">
        <v>200</v>
      </c>
      <c r="N120" s="8">
        <v>44235</v>
      </c>
      <c r="O120" s="6">
        <v>2021</v>
      </c>
      <c r="P120" s="6">
        <v>642</v>
      </c>
      <c r="Q120" s="6">
        <v>25</v>
      </c>
      <c r="S120" s="6">
        <v>2417</v>
      </c>
      <c r="T120" s="6" t="s">
        <v>41</v>
      </c>
      <c r="U120" s="6" t="s">
        <v>201</v>
      </c>
      <c r="V120" s="6" t="s">
        <v>202</v>
      </c>
      <c r="W120" s="6" t="s">
        <v>867</v>
      </c>
      <c r="Y120" s="6" t="s">
        <v>868</v>
      </c>
      <c r="AB120" s="6" t="s">
        <v>869</v>
      </c>
      <c r="AC120" s="6">
        <v>249</v>
      </c>
      <c r="AD120" s="6">
        <v>230</v>
      </c>
      <c r="AF120" s="6" t="s">
        <v>40</v>
      </c>
      <c r="AG120" s="6" t="s">
        <v>40</v>
      </c>
      <c r="AH120" s="7"/>
      <c r="AI120" s="6" t="str">
        <f>HYPERLINK("https://doi.org/10.1515/9783110554250")</f>
        <v>https://doi.org/10.1515/9783110554250</v>
      </c>
      <c r="AK120" s="6" t="s">
        <v>48</v>
      </c>
    </row>
    <row r="121" spans="1:37" s="6" customFormat="1" x14ac:dyDescent="0.3">
      <c r="A121" s="6">
        <v>622456</v>
      </c>
      <c r="B121" s="7">
        <v>9781474470254</v>
      </c>
      <c r="C121" s="7"/>
      <c r="D121" s="7"/>
      <c r="F121" s="6" t="s">
        <v>870</v>
      </c>
      <c r="G121" s="6" t="s">
        <v>58</v>
      </c>
      <c r="H121" s="6" t="s">
        <v>871</v>
      </c>
      <c r="J121" s="6">
        <v>1</v>
      </c>
      <c r="M121" s="6" t="s">
        <v>428</v>
      </c>
      <c r="N121" s="8">
        <v>44599</v>
      </c>
      <c r="O121" s="6">
        <v>2003</v>
      </c>
      <c r="P121" s="6">
        <v>754</v>
      </c>
      <c r="R121" s="6">
        <v>10</v>
      </c>
      <c r="T121" s="6" t="s">
        <v>41</v>
      </c>
      <c r="U121" s="6" t="s">
        <v>91</v>
      </c>
      <c r="V121" s="6" t="s">
        <v>92</v>
      </c>
      <c r="W121" s="6" t="s">
        <v>429</v>
      </c>
      <c r="Y121" s="6" t="s">
        <v>872</v>
      </c>
      <c r="AC121" s="6">
        <v>152.94999999999999</v>
      </c>
      <c r="AF121" s="6" t="s">
        <v>40</v>
      </c>
      <c r="AG121" s="7"/>
      <c r="AH121" s="7"/>
      <c r="AI121" s="6" t="str">
        <f>HYPERLINK("https://doi.org/10.1515/9781474470254")</f>
        <v>https://doi.org/10.1515/9781474470254</v>
      </c>
      <c r="AK121" s="6" t="s">
        <v>48</v>
      </c>
    </row>
    <row r="122" spans="1:37" s="6" customFormat="1" x14ac:dyDescent="0.3">
      <c r="A122" s="6">
        <v>542185</v>
      </c>
      <c r="B122" s="7">
        <v>9781400890361</v>
      </c>
      <c r="C122" s="7"/>
      <c r="D122" s="7"/>
      <c r="F122" s="6" t="s">
        <v>873</v>
      </c>
      <c r="G122" s="6" t="s">
        <v>874</v>
      </c>
      <c r="H122" s="6" t="s">
        <v>875</v>
      </c>
      <c r="J122" s="6">
        <v>1</v>
      </c>
      <c r="M122" s="6" t="s">
        <v>39</v>
      </c>
      <c r="N122" s="8">
        <v>43263</v>
      </c>
      <c r="O122" s="6">
        <v>2018</v>
      </c>
      <c r="P122" s="6">
        <v>352</v>
      </c>
      <c r="R122" s="6">
        <v>10</v>
      </c>
      <c r="T122" s="6" t="s">
        <v>41</v>
      </c>
      <c r="U122" s="6" t="s">
        <v>52</v>
      </c>
      <c r="V122" s="6" t="s">
        <v>53</v>
      </c>
      <c r="W122" s="6" t="s">
        <v>876</v>
      </c>
      <c r="Y122" s="6" t="s">
        <v>877</v>
      </c>
      <c r="AA122" s="6" t="s">
        <v>878</v>
      </c>
      <c r="AB122" s="6" t="s">
        <v>879</v>
      </c>
      <c r="AC122" s="6">
        <v>107</v>
      </c>
      <c r="AF122" s="6" t="s">
        <v>40</v>
      </c>
      <c r="AG122" s="7"/>
      <c r="AH122" s="7"/>
      <c r="AI122" s="6" t="str">
        <f>HYPERLINK("https://doi.org/10.23943/9781400890361")</f>
        <v>https://doi.org/10.23943/9781400890361</v>
      </c>
      <c r="AK122" s="6" t="s">
        <v>48</v>
      </c>
    </row>
    <row r="123" spans="1:37" s="6" customFormat="1" x14ac:dyDescent="0.3">
      <c r="A123" s="6">
        <v>583056</v>
      </c>
      <c r="B123" s="7">
        <v>9780822394358</v>
      </c>
      <c r="C123" s="7"/>
      <c r="D123" s="7"/>
      <c r="F123" s="6" t="s">
        <v>880</v>
      </c>
      <c r="H123" s="6" t="s">
        <v>881</v>
      </c>
      <c r="J123" s="6">
        <v>1</v>
      </c>
      <c r="K123" s="6" t="s">
        <v>882</v>
      </c>
      <c r="M123" s="6" t="s">
        <v>190</v>
      </c>
      <c r="N123" s="8">
        <v>40805</v>
      </c>
      <c r="O123" s="6">
        <v>2011</v>
      </c>
      <c r="P123" s="6">
        <v>232</v>
      </c>
      <c r="R123" s="6">
        <v>10</v>
      </c>
      <c r="T123" s="6" t="s">
        <v>41</v>
      </c>
      <c r="U123" s="6" t="s">
        <v>91</v>
      </c>
      <c r="V123" s="6" t="s">
        <v>92</v>
      </c>
      <c r="W123" s="6" t="s">
        <v>883</v>
      </c>
      <c r="Y123" s="6" t="s">
        <v>884</v>
      </c>
      <c r="Z123" s="6" t="s">
        <v>885</v>
      </c>
      <c r="AA123" s="6" t="s">
        <v>886</v>
      </c>
      <c r="AB123" s="6" t="s">
        <v>887</v>
      </c>
      <c r="AC123" s="6">
        <v>136.94999999999999</v>
      </c>
      <c r="AF123" s="6" t="s">
        <v>40</v>
      </c>
      <c r="AG123" s="7"/>
      <c r="AH123" s="7"/>
      <c r="AI123" s="6" t="str">
        <f>HYPERLINK("https://doi.org/10.1515/9780822394358")</f>
        <v>https://doi.org/10.1515/9780822394358</v>
      </c>
      <c r="AK123" s="6" t="s">
        <v>48</v>
      </c>
    </row>
    <row r="124" spans="1:37" s="6" customFormat="1" x14ac:dyDescent="0.3">
      <c r="A124" s="6">
        <v>542473</v>
      </c>
      <c r="B124" s="7">
        <v>9780674984776</v>
      </c>
      <c r="C124" s="7"/>
      <c r="D124" s="7"/>
      <c r="F124" s="6" t="s">
        <v>888</v>
      </c>
      <c r="G124" s="6" t="s">
        <v>889</v>
      </c>
      <c r="H124" s="6" t="s">
        <v>890</v>
      </c>
      <c r="J124" s="6">
        <v>1</v>
      </c>
      <c r="M124" s="6" t="s">
        <v>90</v>
      </c>
      <c r="N124" s="8">
        <v>43164</v>
      </c>
      <c r="O124" s="6">
        <v>2018</v>
      </c>
      <c r="P124" s="6">
        <v>400</v>
      </c>
      <c r="R124" s="6">
        <v>10</v>
      </c>
      <c r="T124" s="6" t="s">
        <v>41</v>
      </c>
      <c r="U124" s="6" t="s">
        <v>52</v>
      </c>
      <c r="V124" s="6" t="s">
        <v>53</v>
      </c>
      <c r="W124" s="6" t="s">
        <v>891</v>
      </c>
      <c r="Y124" s="6" t="s">
        <v>892</v>
      </c>
      <c r="Z124" s="6" t="s">
        <v>893</v>
      </c>
      <c r="AA124" s="6" t="s">
        <v>894</v>
      </c>
      <c r="AB124" s="6" t="s">
        <v>895</v>
      </c>
      <c r="AC124" s="6">
        <v>17.95</v>
      </c>
      <c r="AF124" s="6" t="s">
        <v>40</v>
      </c>
      <c r="AG124" s="7"/>
      <c r="AH124" s="7"/>
      <c r="AI124" s="6" t="str">
        <f>HYPERLINK("https://doi.org/10.4159/9780674984776")</f>
        <v>https://doi.org/10.4159/9780674984776</v>
      </c>
      <c r="AK124" s="6" t="s">
        <v>48</v>
      </c>
    </row>
    <row r="125" spans="1:37" s="6" customFormat="1" x14ac:dyDescent="0.3">
      <c r="A125" s="6">
        <v>539347</v>
      </c>
      <c r="B125" s="7">
        <v>9781501701887</v>
      </c>
      <c r="C125" s="7"/>
      <c r="D125" s="7"/>
      <c r="F125" s="6" t="s">
        <v>896</v>
      </c>
      <c r="G125" s="6" t="s">
        <v>897</v>
      </c>
      <c r="H125" s="6" t="s">
        <v>898</v>
      </c>
      <c r="J125" s="6">
        <v>1</v>
      </c>
      <c r="K125" s="6" t="s">
        <v>899</v>
      </c>
      <c r="M125" s="6" t="s">
        <v>356</v>
      </c>
      <c r="N125" s="8">
        <v>42376</v>
      </c>
      <c r="O125" s="6">
        <v>2017</v>
      </c>
      <c r="P125" s="6">
        <v>288</v>
      </c>
      <c r="R125" s="6">
        <v>283.5</v>
      </c>
      <c r="T125" s="6" t="s">
        <v>41</v>
      </c>
      <c r="U125" s="6" t="s">
        <v>52</v>
      </c>
      <c r="V125" s="6" t="s">
        <v>68</v>
      </c>
      <c r="W125" s="6" t="s">
        <v>900</v>
      </c>
      <c r="Y125" s="6" t="s">
        <v>901</v>
      </c>
      <c r="Z125" s="6" t="s">
        <v>902</v>
      </c>
      <c r="AA125" s="6" t="s">
        <v>903</v>
      </c>
      <c r="AB125" s="6" t="s">
        <v>904</v>
      </c>
      <c r="AC125" s="6">
        <v>130.94999999999999</v>
      </c>
      <c r="AF125" s="6" t="s">
        <v>40</v>
      </c>
      <c r="AG125" s="7"/>
      <c r="AH125" s="7"/>
      <c r="AI125" s="6" t="str">
        <f>HYPERLINK("https://doi.org/10.7591/9781501701887")</f>
        <v>https://doi.org/10.7591/9781501701887</v>
      </c>
      <c r="AK125" s="6" t="s">
        <v>48</v>
      </c>
    </row>
    <row r="126" spans="1:37" s="6" customFormat="1" x14ac:dyDescent="0.3">
      <c r="A126" s="6">
        <v>568989</v>
      </c>
      <c r="B126" s="7">
        <v>9781501711992</v>
      </c>
      <c r="C126" s="7"/>
      <c r="D126" s="7"/>
      <c r="F126" s="6" t="s">
        <v>905</v>
      </c>
      <c r="G126" s="6" t="s">
        <v>906</v>
      </c>
      <c r="H126" s="6" t="s">
        <v>907</v>
      </c>
      <c r="J126" s="6">
        <v>1</v>
      </c>
      <c r="M126" s="6" t="s">
        <v>356</v>
      </c>
      <c r="N126" s="8">
        <v>43646</v>
      </c>
      <c r="O126" s="6">
        <v>1992</v>
      </c>
      <c r="P126" s="6">
        <v>304</v>
      </c>
      <c r="R126" s="6">
        <v>283.5</v>
      </c>
      <c r="T126" s="6" t="s">
        <v>41</v>
      </c>
      <c r="U126" s="6" t="s">
        <v>908</v>
      </c>
      <c r="V126" s="6" t="s">
        <v>909</v>
      </c>
      <c r="W126" s="6" t="s">
        <v>910</v>
      </c>
      <c r="Y126" s="6" t="s">
        <v>911</v>
      </c>
      <c r="AA126" s="6" t="s">
        <v>912</v>
      </c>
      <c r="AB126" s="6" t="s">
        <v>913</v>
      </c>
      <c r="AC126" s="6">
        <v>130.94999999999999</v>
      </c>
      <c r="AF126" s="6" t="s">
        <v>40</v>
      </c>
      <c r="AG126" s="7"/>
      <c r="AH126" s="7"/>
      <c r="AI126" s="6" t="str">
        <f>HYPERLINK("https://doi.org/10.7591/9781501711992")</f>
        <v>https://doi.org/10.7591/9781501711992</v>
      </c>
      <c r="AK126" s="6" t="s">
        <v>48</v>
      </c>
    </row>
    <row r="127" spans="1:37" s="6" customFormat="1" x14ac:dyDescent="0.3">
      <c r="A127" s="6">
        <v>596465</v>
      </c>
      <c r="B127" s="7">
        <v>9781479803392</v>
      </c>
      <c r="C127" s="7"/>
      <c r="D127" s="7"/>
      <c r="F127" s="6" t="s">
        <v>914</v>
      </c>
      <c r="G127" s="6" t="s">
        <v>915</v>
      </c>
      <c r="H127" s="6" t="s">
        <v>916</v>
      </c>
      <c r="J127" s="6">
        <v>1</v>
      </c>
      <c r="K127" s="6" t="s">
        <v>917</v>
      </c>
      <c r="L127" s="9" t="s">
        <v>590</v>
      </c>
      <c r="M127" s="6" t="s">
        <v>101</v>
      </c>
      <c r="N127" s="8">
        <v>44341</v>
      </c>
      <c r="O127" s="6">
        <v>2021</v>
      </c>
      <c r="R127" s="6">
        <v>10</v>
      </c>
      <c r="T127" s="6" t="s">
        <v>41</v>
      </c>
      <c r="U127" s="6" t="s">
        <v>91</v>
      </c>
      <c r="V127" s="6" t="s">
        <v>398</v>
      </c>
      <c r="W127" s="6" t="s">
        <v>918</v>
      </c>
      <c r="Y127" s="6" t="s">
        <v>919</v>
      </c>
      <c r="AA127" s="6" t="s">
        <v>920</v>
      </c>
      <c r="AB127" s="6" t="s">
        <v>921</v>
      </c>
      <c r="AC127" s="6">
        <v>174.95</v>
      </c>
      <c r="AF127" s="6" t="s">
        <v>40</v>
      </c>
      <c r="AG127" s="7"/>
      <c r="AH127" s="7"/>
      <c r="AI127" s="6" t="str">
        <f>HYPERLINK("https://doi.org/10.18574/nyu/9781479803392.001.0001")</f>
        <v>https://doi.org/10.18574/nyu/9781479803392.001.0001</v>
      </c>
      <c r="AK127" s="6" t="s">
        <v>48</v>
      </c>
    </row>
    <row r="128" spans="1:37" s="6" customFormat="1" x14ac:dyDescent="0.3">
      <c r="A128" s="6">
        <v>563157</v>
      </c>
      <c r="B128" s="7">
        <v>9781400831272</v>
      </c>
      <c r="C128" s="7"/>
      <c r="D128" s="7"/>
      <c r="F128" s="6" t="s">
        <v>922</v>
      </c>
      <c r="G128" s="6" t="s">
        <v>923</v>
      </c>
      <c r="H128" s="6" t="s">
        <v>924</v>
      </c>
      <c r="J128" s="6">
        <v>1</v>
      </c>
      <c r="M128" s="6" t="s">
        <v>39</v>
      </c>
      <c r="N128" s="8">
        <v>40784</v>
      </c>
      <c r="O128" s="6">
        <v>2001</v>
      </c>
      <c r="P128" s="6">
        <v>440</v>
      </c>
      <c r="R128" s="6">
        <v>10</v>
      </c>
      <c r="T128" s="6" t="s">
        <v>41</v>
      </c>
      <c r="U128" s="6" t="s">
        <v>52</v>
      </c>
      <c r="V128" s="6" t="s">
        <v>68</v>
      </c>
      <c r="W128" s="6" t="s">
        <v>69</v>
      </c>
      <c r="Y128" s="6" t="s">
        <v>925</v>
      </c>
      <c r="AA128" s="6" t="s">
        <v>926</v>
      </c>
      <c r="AB128" s="6" t="s">
        <v>927</v>
      </c>
      <c r="AC128" s="6">
        <v>170</v>
      </c>
      <c r="AF128" s="6" t="s">
        <v>40</v>
      </c>
      <c r="AG128" s="7"/>
      <c r="AH128" s="7"/>
      <c r="AI128" s="6" t="str">
        <f>HYPERLINK("https://doi.org/10.1515/9781400831272")</f>
        <v>https://doi.org/10.1515/9781400831272</v>
      </c>
      <c r="AK128" s="6" t="s">
        <v>48</v>
      </c>
    </row>
    <row r="129" spans="1:37" s="6" customFormat="1" x14ac:dyDescent="0.3">
      <c r="A129" s="6">
        <v>322118</v>
      </c>
      <c r="B129" s="7">
        <v>9780674863507</v>
      </c>
      <c r="C129" s="7">
        <v>9780674863491</v>
      </c>
      <c r="D129" s="7"/>
      <c r="F129" s="6" t="s">
        <v>928</v>
      </c>
      <c r="I129" s="6" t="s">
        <v>929</v>
      </c>
      <c r="J129" s="6">
        <v>1</v>
      </c>
      <c r="M129" s="6" t="s">
        <v>90</v>
      </c>
      <c r="N129" s="8">
        <v>41548</v>
      </c>
      <c r="O129" s="6">
        <v>1951</v>
      </c>
      <c r="P129" s="6">
        <v>506</v>
      </c>
      <c r="Q129" s="6">
        <v>36</v>
      </c>
      <c r="R129" s="6">
        <v>10</v>
      </c>
      <c r="T129" s="6" t="s">
        <v>41</v>
      </c>
      <c r="U129" s="6" t="s">
        <v>91</v>
      </c>
      <c r="V129" s="6" t="s">
        <v>92</v>
      </c>
      <c r="W129" s="6" t="s">
        <v>930</v>
      </c>
      <c r="AB129" s="6" t="s">
        <v>931</v>
      </c>
      <c r="AC129" s="6">
        <v>60</v>
      </c>
      <c r="AD129" s="6">
        <v>60</v>
      </c>
      <c r="AF129" s="6" t="s">
        <v>40</v>
      </c>
      <c r="AG129" s="6" t="s">
        <v>40</v>
      </c>
      <c r="AH129" s="7"/>
      <c r="AI129" s="6" t="str">
        <f>HYPERLINK("https://doi.org/10.4159/harvard.9780674863507")</f>
        <v>https://doi.org/10.4159/harvard.9780674863507</v>
      </c>
      <c r="AK129" s="6" t="s">
        <v>48</v>
      </c>
    </row>
    <row r="130" spans="1:37" s="6" customFormat="1" x14ac:dyDescent="0.3">
      <c r="A130" s="6">
        <v>526816</v>
      </c>
      <c r="B130" s="7">
        <v>9780231541923</v>
      </c>
      <c r="C130" s="7"/>
      <c r="D130" s="7"/>
      <c r="F130" s="6" t="s">
        <v>932</v>
      </c>
      <c r="G130" s="6" t="s">
        <v>933</v>
      </c>
      <c r="H130" s="6" t="s">
        <v>934</v>
      </c>
      <c r="J130" s="6">
        <v>1</v>
      </c>
      <c r="K130" s="6" t="s">
        <v>935</v>
      </c>
      <c r="M130" s="6" t="s">
        <v>60</v>
      </c>
      <c r="N130" s="8">
        <v>42654</v>
      </c>
      <c r="O130" s="6">
        <v>2016</v>
      </c>
      <c r="P130" s="6">
        <v>216</v>
      </c>
      <c r="R130" s="6">
        <v>10</v>
      </c>
      <c r="T130" s="6" t="s">
        <v>41</v>
      </c>
      <c r="U130" s="6" t="s">
        <v>91</v>
      </c>
      <c r="V130" s="6" t="s">
        <v>228</v>
      </c>
      <c r="W130" s="6" t="s">
        <v>936</v>
      </c>
      <c r="Y130" s="6" t="s">
        <v>937</v>
      </c>
      <c r="Z130" s="6" t="s">
        <v>938</v>
      </c>
      <c r="AA130" s="6" t="s">
        <v>939</v>
      </c>
      <c r="AB130" s="6" t="s">
        <v>940</v>
      </c>
      <c r="AC130" s="6">
        <v>27.95</v>
      </c>
      <c r="AF130" s="6" t="s">
        <v>40</v>
      </c>
      <c r="AG130" s="7"/>
      <c r="AH130" s="7"/>
      <c r="AI130" s="6" t="str">
        <f>HYPERLINK("https://doi.org/10.7312/west17878")</f>
        <v>https://doi.org/10.7312/west17878</v>
      </c>
      <c r="AK130" s="6" t="s">
        <v>48</v>
      </c>
    </row>
    <row r="131" spans="1:37" s="6" customFormat="1" x14ac:dyDescent="0.3">
      <c r="A131" s="6">
        <v>563711</v>
      </c>
      <c r="B131" s="7">
        <v>9781442602090</v>
      </c>
      <c r="C131" s="7"/>
      <c r="D131" s="7"/>
      <c r="F131" s="6" t="s">
        <v>941</v>
      </c>
      <c r="G131" s="6" t="s">
        <v>942</v>
      </c>
      <c r="I131" s="6" t="s">
        <v>943</v>
      </c>
      <c r="J131" s="6">
        <v>1</v>
      </c>
      <c r="M131" s="6" t="s">
        <v>944</v>
      </c>
      <c r="N131" s="8">
        <v>38384</v>
      </c>
      <c r="O131" s="6">
        <v>2005</v>
      </c>
      <c r="P131" s="6">
        <v>336</v>
      </c>
      <c r="R131" s="6">
        <v>10</v>
      </c>
      <c r="T131" s="6" t="s">
        <v>41</v>
      </c>
      <c r="U131" s="6" t="s">
        <v>52</v>
      </c>
      <c r="V131" s="6" t="s">
        <v>945</v>
      </c>
      <c r="W131" s="6" t="s">
        <v>946</v>
      </c>
      <c r="Y131" s="6" t="s">
        <v>947</v>
      </c>
      <c r="Z131" s="6" t="s">
        <v>948</v>
      </c>
      <c r="AA131" s="6" t="s">
        <v>949</v>
      </c>
      <c r="AB131" s="6" t="s">
        <v>950</v>
      </c>
      <c r="AC131" s="6">
        <v>180.95</v>
      </c>
      <c r="AF131" s="6" t="s">
        <v>40</v>
      </c>
      <c r="AG131" s="7"/>
      <c r="AH131" s="7"/>
      <c r="AI131" s="6" t="str">
        <f>HYPERLINK("https://doi.org/10.3138/9781442602090")</f>
        <v>https://doi.org/10.3138/9781442602090</v>
      </c>
      <c r="AK131" s="6" t="s">
        <v>48</v>
      </c>
    </row>
    <row r="132" spans="1:37" s="6" customFormat="1" x14ac:dyDescent="0.3">
      <c r="A132" s="6">
        <v>554834</v>
      </c>
      <c r="B132" s="7">
        <v>9780520958012</v>
      </c>
      <c r="C132" s="7"/>
      <c r="D132" s="7"/>
      <c r="F132" s="6" t="s">
        <v>951</v>
      </c>
      <c r="G132" s="6" t="s">
        <v>952</v>
      </c>
      <c r="I132" s="6" t="s">
        <v>953</v>
      </c>
      <c r="J132" s="6">
        <v>1</v>
      </c>
      <c r="M132" s="6" t="s">
        <v>110</v>
      </c>
      <c r="N132" s="8">
        <v>41628</v>
      </c>
      <c r="O132" s="6">
        <v>2013</v>
      </c>
      <c r="P132" s="6">
        <v>456</v>
      </c>
      <c r="R132" s="6">
        <v>10</v>
      </c>
      <c r="T132" s="6" t="s">
        <v>41</v>
      </c>
      <c r="U132" s="6" t="s">
        <v>42</v>
      </c>
      <c r="V132" s="6" t="s">
        <v>43</v>
      </c>
      <c r="W132" s="6" t="s">
        <v>954</v>
      </c>
      <c r="Y132" s="6" t="s">
        <v>955</v>
      </c>
      <c r="Z132" s="6" t="s">
        <v>956</v>
      </c>
      <c r="AB132" s="6" t="s">
        <v>957</v>
      </c>
      <c r="AC132" s="6">
        <v>237.95</v>
      </c>
      <c r="AF132" s="6" t="s">
        <v>40</v>
      </c>
      <c r="AG132" s="7"/>
      <c r="AH132" s="7"/>
      <c r="AI132" s="6" t="str">
        <f>HYPERLINK("https://doi.org/10.1525/9780520958012")</f>
        <v>https://doi.org/10.1525/9780520958012</v>
      </c>
      <c r="AK132" s="6" t="s">
        <v>48</v>
      </c>
    </row>
    <row r="133" spans="1:37" s="6" customFormat="1" x14ac:dyDescent="0.3">
      <c r="A133" s="6">
        <v>557168</v>
      </c>
      <c r="B133" s="7">
        <v>9780520962514</v>
      </c>
      <c r="C133" s="7"/>
      <c r="D133" s="7"/>
      <c r="F133" s="6" t="s">
        <v>958</v>
      </c>
      <c r="G133" s="6" t="s">
        <v>959</v>
      </c>
      <c r="I133" s="6" t="s">
        <v>960</v>
      </c>
      <c r="J133" s="6">
        <v>1</v>
      </c>
      <c r="K133" s="6" t="s">
        <v>961</v>
      </c>
      <c r="L133" s="9" t="s">
        <v>299</v>
      </c>
      <c r="M133" s="6" t="s">
        <v>110</v>
      </c>
      <c r="N133" s="8">
        <v>42948</v>
      </c>
      <c r="O133" s="6">
        <v>2017</v>
      </c>
      <c r="P133" s="6">
        <v>416</v>
      </c>
      <c r="R133" s="6">
        <v>10</v>
      </c>
      <c r="T133" s="6" t="s">
        <v>41</v>
      </c>
      <c r="U133" s="6" t="s">
        <v>42</v>
      </c>
      <c r="V133" s="6" t="s">
        <v>43</v>
      </c>
      <c r="W133" s="6" t="s">
        <v>962</v>
      </c>
      <c r="Y133" s="6" t="s">
        <v>963</v>
      </c>
      <c r="Z133" s="6" t="s">
        <v>964</v>
      </c>
      <c r="AB133" s="6" t="s">
        <v>965</v>
      </c>
      <c r="AC133" s="6">
        <v>495.95</v>
      </c>
      <c r="AF133" s="6" t="s">
        <v>40</v>
      </c>
      <c r="AG133" s="7"/>
      <c r="AH133" s="7"/>
      <c r="AI133" s="6" t="str">
        <f>HYPERLINK("https://doi.org/10.1525/9780520962514")</f>
        <v>https://doi.org/10.1525/9780520962514</v>
      </c>
      <c r="AK133" s="6" t="s">
        <v>48</v>
      </c>
    </row>
    <row r="134" spans="1:37" s="6" customFormat="1" x14ac:dyDescent="0.3">
      <c r="A134" s="6">
        <v>578342</v>
      </c>
      <c r="B134" s="7">
        <v>9781479805419</v>
      </c>
      <c r="C134" s="7"/>
      <c r="D134" s="7"/>
      <c r="F134" s="6" t="s">
        <v>966</v>
      </c>
      <c r="G134" s="6" t="s">
        <v>967</v>
      </c>
      <c r="I134" s="6" t="s">
        <v>968</v>
      </c>
      <c r="J134" s="6">
        <v>1</v>
      </c>
      <c r="M134" s="6" t="s">
        <v>101</v>
      </c>
      <c r="N134" s="8">
        <v>43193</v>
      </c>
      <c r="O134" s="6">
        <v>2018</v>
      </c>
      <c r="R134" s="6">
        <v>10</v>
      </c>
      <c r="T134" s="6" t="s">
        <v>41</v>
      </c>
      <c r="U134" s="6" t="s">
        <v>52</v>
      </c>
      <c r="V134" s="6" t="s">
        <v>53</v>
      </c>
      <c r="W134" s="6" t="s">
        <v>969</v>
      </c>
      <c r="Y134" s="6" t="s">
        <v>970</v>
      </c>
      <c r="AA134" s="6" t="s">
        <v>971</v>
      </c>
      <c r="AB134" s="6" t="s">
        <v>972</v>
      </c>
      <c r="AC134" s="6">
        <v>234.95</v>
      </c>
      <c r="AF134" s="6" t="s">
        <v>40</v>
      </c>
      <c r="AG134" s="7"/>
      <c r="AH134" s="7"/>
      <c r="AI134" s="6" t="str">
        <f>HYPERLINK("https://www.degruyter.com/isbn/9781479805419")</f>
        <v>https://www.degruyter.com/isbn/9781479805419</v>
      </c>
      <c r="AK134" s="6" t="s">
        <v>48</v>
      </c>
    </row>
    <row r="135" spans="1:37" s="6" customFormat="1" x14ac:dyDescent="0.3">
      <c r="A135" s="6">
        <v>551423</v>
      </c>
      <c r="B135" s="7">
        <v>9781400844821</v>
      </c>
      <c r="C135" s="7"/>
      <c r="D135" s="7"/>
      <c r="F135" s="6" t="s">
        <v>973</v>
      </c>
      <c r="G135" s="6" t="s">
        <v>974</v>
      </c>
      <c r="H135" s="6" t="s">
        <v>975</v>
      </c>
      <c r="J135" s="6">
        <v>1</v>
      </c>
      <c r="M135" s="6" t="s">
        <v>39</v>
      </c>
      <c r="N135" s="8">
        <v>41112</v>
      </c>
      <c r="O135" s="6">
        <v>2012</v>
      </c>
      <c r="P135" s="6">
        <v>352</v>
      </c>
      <c r="R135" s="6">
        <v>10</v>
      </c>
      <c r="T135" s="6" t="s">
        <v>41</v>
      </c>
      <c r="U135" s="6" t="s">
        <v>52</v>
      </c>
      <c r="V135" s="6" t="s">
        <v>83</v>
      </c>
      <c r="W135" s="6" t="s">
        <v>976</v>
      </c>
      <c r="Y135" s="6" t="s">
        <v>977</v>
      </c>
      <c r="AA135" s="6" t="s">
        <v>978</v>
      </c>
      <c r="AB135" s="6" t="s">
        <v>979</v>
      </c>
      <c r="AC135" s="6">
        <v>111</v>
      </c>
      <c r="AF135" s="6" t="s">
        <v>40</v>
      </c>
      <c r="AG135" s="7"/>
      <c r="AH135" s="7"/>
      <c r="AI135" s="6" t="str">
        <f>HYPERLINK("https://doi.org/10.1515/9781400844821")</f>
        <v>https://doi.org/10.1515/9781400844821</v>
      </c>
      <c r="AK135" s="6" t="s">
        <v>48</v>
      </c>
    </row>
    <row r="136" spans="1:37" s="6" customFormat="1" x14ac:dyDescent="0.3">
      <c r="A136" s="6">
        <v>577764</v>
      </c>
      <c r="B136" s="7">
        <v>9781479841998</v>
      </c>
      <c r="C136" s="7"/>
      <c r="D136" s="7"/>
      <c r="F136" s="6" t="s">
        <v>980</v>
      </c>
      <c r="H136" s="6" t="s">
        <v>981</v>
      </c>
      <c r="J136" s="6">
        <v>1</v>
      </c>
      <c r="K136" s="6" t="s">
        <v>982</v>
      </c>
      <c r="L136" s="9" t="s">
        <v>983</v>
      </c>
      <c r="M136" s="6" t="s">
        <v>101</v>
      </c>
      <c r="N136" s="8">
        <v>43571</v>
      </c>
      <c r="O136" s="6">
        <v>2019</v>
      </c>
      <c r="R136" s="6">
        <v>10</v>
      </c>
      <c r="T136" s="6" t="s">
        <v>41</v>
      </c>
      <c r="U136" s="6" t="s">
        <v>91</v>
      </c>
      <c r="V136" s="6" t="s">
        <v>398</v>
      </c>
      <c r="W136" s="6" t="s">
        <v>984</v>
      </c>
      <c r="Y136" s="6" t="s">
        <v>985</v>
      </c>
      <c r="AA136" s="6" t="s">
        <v>986</v>
      </c>
      <c r="AB136" s="6" t="s">
        <v>987</v>
      </c>
      <c r="AC136" s="6">
        <v>174.95</v>
      </c>
      <c r="AF136" s="6" t="s">
        <v>40</v>
      </c>
      <c r="AG136" s="7"/>
      <c r="AH136" s="7"/>
      <c r="AI136" s="6" t="str">
        <f>HYPERLINK("https://doi.org/10.18574/nyu/9780814748329.001.0001")</f>
        <v>https://doi.org/10.18574/nyu/9780814748329.001.0001</v>
      </c>
      <c r="AK136" s="6" t="s">
        <v>48</v>
      </c>
    </row>
    <row r="137" spans="1:37" s="6" customFormat="1" x14ac:dyDescent="0.3">
      <c r="A137" s="6">
        <v>584127</v>
      </c>
      <c r="B137" s="7">
        <v>9780691207773</v>
      </c>
      <c r="C137" s="7"/>
      <c r="D137" s="7"/>
      <c r="F137" s="6" t="s">
        <v>988</v>
      </c>
      <c r="G137" s="6" t="s">
        <v>989</v>
      </c>
      <c r="H137" s="6" t="s">
        <v>990</v>
      </c>
      <c r="J137" s="6">
        <v>1</v>
      </c>
      <c r="M137" s="6" t="s">
        <v>39</v>
      </c>
      <c r="N137" s="8">
        <v>44124</v>
      </c>
      <c r="O137" s="6">
        <v>2020</v>
      </c>
      <c r="P137" s="6">
        <v>544</v>
      </c>
      <c r="R137" s="6">
        <v>10</v>
      </c>
      <c r="T137" s="6" t="s">
        <v>41</v>
      </c>
      <c r="U137" s="6" t="s">
        <v>52</v>
      </c>
      <c r="V137" s="6" t="s">
        <v>53</v>
      </c>
      <c r="W137" s="6" t="s">
        <v>991</v>
      </c>
      <c r="Y137" s="6" t="s">
        <v>992</v>
      </c>
      <c r="AA137" s="6" t="s">
        <v>993</v>
      </c>
      <c r="AB137" s="6" t="s">
        <v>994</v>
      </c>
      <c r="AC137" s="6">
        <v>91</v>
      </c>
      <c r="AF137" s="6" t="s">
        <v>40</v>
      </c>
      <c r="AG137" s="7"/>
      <c r="AH137" s="7"/>
      <c r="AI137" s="6" t="str">
        <f>HYPERLINK("https://doi.org/10.1515/9780691207773")</f>
        <v>https://doi.org/10.1515/9780691207773</v>
      </c>
      <c r="AK137" s="6" t="s">
        <v>48</v>
      </c>
    </row>
    <row r="138" spans="1:37" s="6" customFormat="1" x14ac:dyDescent="0.3">
      <c r="A138" s="6">
        <v>604554</v>
      </c>
      <c r="B138" s="7">
        <v>9780674259102</v>
      </c>
      <c r="C138" s="7"/>
      <c r="D138" s="7"/>
      <c r="F138" s="6" t="s">
        <v>995</v>
      </c>
      <c r="G138" s="6" t="s">
        <v>996</v>
      </c>
      <c r="H138" s="6" t="s">
        <v>997</v>
      </c>
      <c r="J138" s="6">
        <v>1</v>
      </c>
      <c r="M138" s="6" t="s">
        <v>90</v>
      </c>
      <c r="N138" s="8">
        <v>44299</v>
      </c>
      <c r="O138" s="6">
        <v>2021</v>
      </c>
      <c r="P138" s="6">
        <v>288</v>
      </c>
      <c r="R138" s="6">
        <v>10</v>
      </c>
      <c r="T138" s="6" t="s">
        <v>41</v>
      </c>
      <c r="U138" s="6" t="s">
        <v>165</v>
      </c>
      <c r="V138" s="6" t="s">
        <v>998</v>
      </c>
      <c r="W138" s="6" t="s">
        <v>999</v>
      </c>
      <c r="Y138" s="6" t="s">
        <v>1000</v>
      </c>
      <c r="Z138" s="6" t="s">
        <v>1001</v>
      </c>
      <c r="AA138" s="6" t="s">
        <v>1002</v>
      </c>
      <c r="AC138" s="6">
        <v>40</v>
      </c>
      <c r="AF138" s="6" t="s">
        <v>40</v>
      </c>
      <c r="AG138" s="7"/>
      <c r="AH138" s="7"/>
      <c r="AI138" s="6" t="str">
        <f>HYPERLINK("https://doi.org/10.4159/9780674259102?locatt=mode:legacy")</f>
        <v>https://doi.org/10.4159/9780674259102?locatt=mode:legacy</v>
      </c>
      <c r="AK138" s="6" t="s">
        <v>48</v>
      </c>
    </row>
    <row r="139" spans="1:37" s="6" customFormat="1" x14ac:dyDescent="0.3">
      <c r="A139" s="6">
        <v>542582</v>
      </c>
      <c r="B139" s="7">
        <v>9780691186740</v>
      </c>
      <c r="C139" s="7"/>
      <c r="D139" s="7"/>
      <c r="F139" s="6" t="s">
        <v>1003</v>
      </c>
      <c r="H139" s="6" t="s">
        <v>1004</v>
      </c>
      <c r="J139" s="6">
        <v>1</v>
      </c>
      <c r="M139" s="6" t="s">
        <v>39</v>
      </c>
      <c r="N139" s="8">
        <v>43256</v>
      </c>
      <c r="O139" s="6">
        <v>1990</v>
      </c>
      <c r="R139" s="6">
        <v>10</v>
      </c>
      <c r="T139" s="6" t="s">
        <v>41</v>
      </c>
      <c r="U139" s="6" t="s">
        <v>91</v>
      </c>
      <c r="V139" s="6" t="s">
        <v>258</v>
      </c>
      <c r="W139" s="6" t="s">
        <v>314</v>
      </c>
      <c r="Y139" s="6" t="s">
        <v>1005</v>
      </c>
      <c r="AA139" s="6" t="s">
        <v>1006</v>
      </c>
      <c r="AC139" s="6">
        <v>270</v>
      </c>
      <c r="AF139" s="6" t="s">
        <v>40</v>
      </c>
      <c r="AG139" s="7"/>
      <c r="AH139" s="7"/>
      <c r="AI139" s="6" t="str">
        <f>HYPERLINK("https://doi.org/10.1515/9780691186740")</f>
        <v>https://doi.org/10.1515/9780691186740</v>
      </c>
      <c r="AK139" s="6" t="s">
        <v>48</v>
      </c>
    </row>
    <row r="140" spans="1:37" s="6" customFormat="1" x14ac:dyDescent="0.3">
      <c r="A140" s="6">
        <v>507416</v>
      </c>
      <c r="B140" s="7">
        <v>9781400850969</v>
      </c>
      <c r="C140" s="7"/>
      <c r="D140" s="7"/>
      <c r="F140" s="6" t="s">
        <v>1007</v>
      </c>
      <c r="G140" s="6" t="s">
        <v>1008</v>
      </c>
      <c r="H140" s="6" t="s">
        <v>1009</v>
      </c>
      <c r="I140" s="6" t="s">
        <v>1010</v>
      </c>
      <c r="J140" s="6">
        <v>1</v>
      </c>
      <c r="K140" s="6" t="s">
        <v>1011</v>
      </c>
      <c r="L140" s="9" t="s">
        <v>1012</v>
      </c>
      <c r="M140" s="6" t="s">
        <v>39</v>
      </c>
      <c r="N140" s="8">
        <v>41699</v>
      </c>
      <c r="O140" s="6">
        <v>1969</v>
      </c>
      <c r="P140" s="6">
        <v>400</v>
      </c>
      <c r="R140" s="6">
        <v>10</v>
      </c>
      <c r="T140" s="6" t="s">
        <v>41</v>
      </c>
      <c r="U140" s="6" t="s">
        <v>908</v>
      </c>
      <c r="V140" s="6" t="s">
        <v>909</v>
      </c>
      <c r="W140" s="6" t="s">
        <v>1013</v>
      </c>
      <c r="Y140" s="6" t="s">
        <v>1014</v>
      </c>
      <c r="AA140" s="6" t="s">
        <v>1015</v>
      </c>
      <c r="AC140" s="6">
        <v>170</v>
      </c>
      <c r="AF140" s="6" t="s">
        <v>40</v>
      </c>
      <c r="AG140" s="7"/>
      <c r="AH140" s="7"/>
      <c r="AI140" s="6" t="str">
        <f>HYPERLINK("https://doi.org/10.1515/9781400850969")</f>
        <v>https://doi.org/10.1515/9781400850969</v>
      </c>
      <c r="AK140" s="6" t="s">
        <v>48</v>
      </c>
    </row>
    <row r="141" spans="1:37" s="6" customFormat="1" x14ac:dyDescent="0.3">
      <c r="A141" s="6">
        <v>534848</v>
      </c>
      <c r="B141" s="7">
        <v>9780231546003</v>
      </c>
      <c r="C141" s="7"/>
      <c r="D141" s="7"/>
      <c r="F141" s="6" t="s">
        <v>1016</v>
      </c>
      <c r="H141" s="6" t="s">
        <v>1017</v>
      </c>
      <c r="J141" s="6">
        <v>1</v>
      </c>
      <c r="M141" s="6" t="s">
        <v>60</v>
      </c>
      <c r="N141" s="8">
        <v>43367</v>
      </c>
      <c r="O141" s="6">
        <v>2017</v>
      </c>
      <c r="R141" s="6">
        <v>283.5</v>
      </c>
      <c r="T141" s="6" t="s">
        <v>41</v>
      </c>
      <c r="U141" s="6" t="s">
        <v>52</v>
      </c>
      <c r="V141" s="6" t="s">
        <v>53</v>
      </c>
      <c r="W141" s="6" t="s">
        <v>1018</v>
      </c>
      <c r="Y141" s="6" t="s">
        <v>1019</v>
      </c>
      <c r="Z141" s="6" t="s">
        <v>1020</v>
      </c>
      <c r="AA141" s="6" t="s">
        <v>1021</v>
      </c>
      <c r="AB141" s="6" t="s">
        <v>1022</v>
      </c>
      <c r="AC141" s="6">
        <v>16.95</v>
      </c>
      <c r="AF141" s="6" t="s">
        <v>40</v>
      </c>
      <c r="AG141" s="7"/>
      <c r="AH141" s="7"/>
      <c r="AI141" s="6" t="str">
        <f>HYPERLINK("https://doi.org/10.7312/hawl18512")</f>
        <v>https://doi.org/10.7312/hawl18512</v>
      </c>
      <c r="AK141" s="6" t="s">
        <v>48</v>
      </c>
    </row>
    <row r="142" spans="1:37" s="6" customFormat="1" x14ac:dyDescent="0.3">
      <c r="A142" s="6">
        <v>581166</v>
      </c>
      <c r="B142" s="7">
        <v>9780822373377</v>
      </c>
      <c r="C142" s="7"/>
      <c r="D142" s="7"/>
      <c r="F142" s="6" t="s">
        <v>1023</v>
      </c>
      <c r="H142" s="6" t="s">
        <v>327</v>
      </c>
      <c r="J142" s="6">
        <v>1</v>
      </c>
      <c r="M142" s="6" t="s">
        <v>190</v>
      </c>
      <c r="N142" s="8">
        <v>42726</v>
      </c>
      <c r="O142" s="6">
        <v>2017</v>
      </c>
      <c r="P142" s="6">
        <v>312</v>
      </c>
      <c r="R142" s="6">
        <v>283.5</v>
      </c>
      <c r="T142" s="6" t="s">
        <v>41</v>
      </c>
      <c r="U142" s="6" t="s">
        <v>91</v>
      </c>
      <c r="V142" s="6" t="s">
        <v>92</v>
      </c>
      <c r="W142" s="6" t="s">
        <v>648</v>
      </c>
      <c r="Y142" s="6" t="s">
        <v>1024</v>
      </c>
      <c r="Z142" s="6" t="s">
        <v>1025</v>
      </c>
      <c r="AA142" s="6" t="s">
        <v>1026</v>
      </c>
      <c r="AB142" s="6" t="s">
        <v>1027</v>
      </c>
      <c r="AC142" s="6">
        <v>140.94999999999999</v>
      </c>
      <c r="AF142" s="6" t="s">
        <v>40</v>
      </c>
      <c r="AG142" s="7"/>
      <c r="AH142" s="7"/>
      <c r="AI142" s="6" t="str">
        <f>HYPERLINK("https://doi.org/10.1515/9780822373377")</f>
        <v>https://doi.org/10.1515/9780822373377</v>
      </c>
      <c r="AK142" s="6" t="s">
        <v>48</v>
      </c>
    </row>
    <row r="143" spans="1:37" s="6" customFormat="1" x14ac:dyDescent="0.3">
      <c r="A143" s="6">
        <v>551471</v>
      </c>
      <c r="B143" s="7">
        <v>9780231548687</v>
      </c>
      <c r="C143" s="7"/>
      <c r="D143" s="7"/>
      <c r="F143" s="6" t="s">
        <v>1028</v>
      </c>
      <c r="H143" s="6" t="s">
        <v>1029</v>
      </c>
      <c r="J143" s="6">
        <v>1</v>
      </c>
      <c r="K143" s="6" t="s">
        <v>1030</v>
      </c>
      <c r="M143" s="6" t="s">
        <v>60</v>
      </c>
      <c r="N143" s="8">
        <v>43479</v>
      </c>
      <c r="O143" s="6">
        <v>2018</v>
      </c>
      <c r="R143" s="6">
        <v>10</v>
      </c>
      <c r="T143" s="6" t="s">
        <v>41</v>
      </c>
      <c r="U143" s="6" t="s">
        <v>91</v>
      </c>
      <c r="V143" s="6" t="s">
        <v>1031</v>
      </c>
      <c r="W143" s="6" t="s">
        <v>1032</v>
      </c>
      <c r="Y143" s="6" t="s">
        <v>1033</v>
      </c>
      <c r="Z143" s="6" t="s">
        <v>1034</v>
      </c>
      <c r="AA143" s="6" t="s">
        <v>1035</v>
      </c>
      <c r="AB143" s="6" t="s">
        <v>1036</v>
      </c>
      <c r="AC143" s="6">
        <v>22.95</v>
      </c>
      <c r="AF143" s="6" t="s">
        <v>40</v>
      </c>
      <c r="AG143" s="7"/>
      <c r="AH143" s="7"/>
      <c r="AI143" s="6" t="str">
        <f>HYPERLINK("https://doi.org/10.7312/prec17562")</f>
        <v>https://doi.org/10.7312/prec17562</v>
      </c>
      <c r="AK143" s="6" t="s">
        <v>48</v>
      </c>
    </row>
    <row r="144" spans="1:37" s="6" customFormat="1" x14ac:dyDescent="0.3">
      <c r="A144" s="6">
        <v>509890</v>
      </c>
      <c r="B144" s="7">
        <v>9780812207781</v>
      </c>
      <c r="C144" s="7"/>
      <c r="D144" s="7"/>
      <c r="F144" s="6" t="s">
        <v>1037</v>
      </c>
      <c r="H144" s="6" t="s">
        <v>1038</v>
      </c>
      <c r="J144" s="6">
        <v>1</v>
      </c>
      <c r="K144" s="6" t="s">
        <v>1039</v>
      </c>
      <c r="M144" s="6" t="s">
        <v>51</v>
      </c>
      <c r="N144" s="8">
        <v>41349</v>
      </c>
      <c r="O144" s="6">
        <v>2013</v>
      </c>
      <c r="P144" s="6">
        <v>224</v>
      </c>
      <c r="R144" s="6">
        <v>10</v>
      </c>
      <c r="T144" s="6" t="s">
        <v>41</v>
      </c>
      <c r="U144" s="6" t="s">
        <v>52</v>
      </c>
      <c r="V144" s="6" t="s">
        <v>53</v>
      </c>
      <c r="W144" s="6" t="s">
        <v>1040</v>
      </c>
      <c r="Y144" s="6" t="s">
        <v>1041</v>
      </c>
      <c r="Z144" s="6" t="s">
        <v>1042</v>
      </c>
      <c r="AA144" s="6" t="s">
        <v>1043</v>
      </c>
      <c r="AB144" s="6" t="s">
        <v>1044</v>
      </c>
      <c r="AC144" s="6">
        <v>44.95</v>
      </c>
      <c r="AF144" s="6" t="s">
        <v>40</v>
      </c>
      <c r="AG144" s="7"/>
      <c r="AH144" s="7"/>
      <c r="AI144" s="6" t="str">
        <f>HYPERLINK("https://doi.org/10.9783/9780812207781")</f>
        <v>https://doi.org/10.9783/9780812207781</v>
      </c>
      <c r="AK144" s="6" t="s">
        <v>48</v>
      </c>
    </row>
    <row r="145" spans="1:37" s="6" customFormat="1" x14ac:dyDescent="0.3">
      <c r="A145" s="6">
        <v>580768</v>
      </c>
      <c r="B145" s="7">
        <v>9780520973145</v>
      </c>
      <c r="C145" s="7"/>
      <c r="D145" s="7"/>
      <c r="F145" s="6" t="s">
        <v>1045</v>
      </c>
      <c r="G145" s="6" t="s">
        <v>1046</v>
      </c>
      <c r="H145" s="6" t="s">
        <v>1047</v>
      </c>
      <c r="J145" s="6">
        <v>1</v>
      </c>
      <c r="M145" s="6" t="s">
        <v>110</v>
      </c>
      <c r="N145" s="8">
        <v>43977</v>
      </c>
      <c r="O145" s="6">
        <v>2020</v>
      </c>
      <c r="P145" s="6">
        <v>304</v>
      </c>
      <c r="R145" s="6">
        <v>10</v>
      </c>
      <c r="T145" s="6" t="s">
        <v>41</v>
      </c>
      <c r="U145" s="6" t="s">
        <v>91</v>
      </c>
      <c r="V145" s="6" t="s">
        <v>92</v>
      </c>
      <c r="W145" s="6" t="s">
        <v>1048</v>
      </c>
      <c r="Y145" s="6" t="s">
        <v>1049</v>
      </c>
      <c r="Z145" s="6" t="s">
        <v>1050</v>
      </c>
      <c r="AB145" s="6" t="s">
        <v>1051</v>
      </c>
      <c r="AC145" s="6">
        <v>159.94999999999999</v>
      </c>
      <c r="AF145" s="6" t="s">
        <v>40</v>
      </c>
      <c r="AG145" s="7"/>
      <c r="AH145" s="7"/>
      <c r="AI145" s="6" t="str">
        <f>HYPERLINK("https://doi.org/10.1525/9780520973145")</f>
        <v>https://doi.org/10.1525/9780520973145</v>
      </c>
      <c r="AK145" s="6" t="s">
        <v>48</v>
      </c>
    </row>
    <row r="146" spans="1:37" s="6" customFormat="1" x14ac:dyDescent="0.3">
      <c r="A146" s="6">
        <v>568643</v>
      </c>
      <c r="B146" s="7">
        <v>9780520964846</v>
      </c>
      <c r="C146" s="7"/>
      <c r="D146" s="7"/>
      <c r="F146" s="6" t="s">
        <v>1052</v>
      </c>
      <c r="G146" s="6" t="s">
        <v>1053</v>
      </c>
      <c r="H146" s="6" t="s">
        <v>1054</v>
      </c>
      <c r="J146" s="6">
        <v>1</v>
      </c>
      <c r="M146" s="6" t="s">
        <v>110</v>
      </c>
      <c r="N146" s="8">
        <v>43529</v>
      </c>
      <c r="O146" s="6">
        <v>2019</v>
      </c>
      <c r="P146" s="6">
        <v>240</v>
      </c>
      <c r="R146" s="6">
        <v>10</v>
      </c>
      <c r="T146" s="6" t="s">
        <v>41</v>
      </c>
      <c r="U146" s="6" t="s">
        <v>91</v>
      </c>
      <c r="V146" s="6" t="s">
        <v>258</v>
      </c>
      <c r="W146" s="6" t="s">
        <v>1055</v>
      </c>
      <c r="Y146" s="6" t="s">
        <v>1056</v>
      </c>
      <c r="Z146" s="6" t="s">
        <v>1057</v>
      </c>
      <c r="AB146" s="6" t="s">
        <v>1058</v>
      </c>
      <c r="AC146" s="6">
        <v>185.95</v>
      </c>
      <c r="AF146" s="6" t="s">
        <v>40</v>
      </c>
      <c r="AG146" s="7"/>
      <c r="AH146" s="7"/>
      <c r="AI146" s="6" t="str">
        <f>HYPERLINK("https://doi.org/10.1525/9780520964846")</f>
        <v>https://doi.org/10.1525/9780520964846</v>
      </c>
      <c r="AK146" s="6" t="s">
        <v>48</v>
      </c>
    </row>
    <row r="147" spans="1:37" s="6" customFormat="1" x14ac:dyDescent="0.3">
      <c r="A147" s="6">
        <v>551615</v>
      </c>
      <c r="B147" s="7">
        <v>9781501732843</v>
      </c>
      <c r="C147" s="7"/>
      <c r="D147" s="7"/>
      <c r="F147" s="6" t="s">
        <v>1059</v>
      </c>
      <c r="G147" s="6" t="s">
        <v>1060</v>
      </c>
      <c r="H147" s="6" t="s">
        <v>1061</v>
      </c>
      <c r="J147" s="6">
        <v>1</v>
      </c>
      <c r="K147" s="6" t="s">
        <v>1062</v>
      </c>
      <c r="M147" s="6" t="s">
        <v>356</v>
      </c>
      <c r="N147" s="8">
        <v>43391</v>
      </c>
      <c r="O147" s="6">
        <v>1975</v>
      </c>
      <c r="P147" s="6">
        <v>312</v>
      </c>
      <c r="Q147" s="6">
        <v>3</v>
      </c>
      <c r="R147" s="6">
        <v>283.5</v>
      </c>
      <c r="T147" s="6" t="s">
        <v>41</v>
      </c>
      <c r="U147" s="6" t="s">
        <v>42</v>
      </c>
      <c r="V147" s="6" t="s">
        <v>43</v>
      </c>
      <c r="W147" s="6" t="s">
        <v>1063</v>
      </c>
      <c r="Y147" s="6" t="s">
        <v>1064</v>
      </c>
      <c r="AA147" s="6" t="s">
        <v>1065</v>
      </c>
      <c r="AB147" s="6" t="s">
        <v>1066</v>
      </c>
      <c r="AC147" s="6">
        <v>130.94999999999999</v>
      </c>
      <c r="AF147" s="6" t="s">
        <v>40</v>
      </c>
      <c r="AG147" s="7"/>
      <c r="AH147" s="7"/>
      <c r="AI147" s="6" t="str">
        <f>HYPERLINK("https://doi.org/10.7591/9781501732843")</f>
        <v>https://doi.org/10.7591/9781501732843</v>
      </c>
      <c r="AK147" s="6" t="s">
        <v>48</v>
      </c>
    </row>
    <row r="148" spans="1:37" s="6" customFormat="1" x14ac:dyDescent="0.3">
      <c r="A148" s="6">
        <v>589031</v>
      </c>
      <c r="B148" s="7">
        <v>9780804788090</v>
      </c>
      <c r="C148" s="7"/>
      <c r="D148" s="7"/>
      <c r="F148" s="6" t="s">
        <v>1067</v>
      </c>
      <c r="H148" s="6" t="s">
        <v>1068</v>
      </c>
      <c r="I148" s="6" t="s">
        <v>1069</v>
      </c>
      <c r="J148" s="6">
        <v>1</v>
      </c>
      <c r="K148" s="6" t="s">
        <v>1070</v>
      </c>
      <c r="M148" s="6" t="s">
        <v>678</v>
      </c>
      <c r="N148" s="8">
        <v>37342</v>
      </c>
      <c r="O148" s="6">
        <v>2002</v>
      </c>
      <c r="P148" s="6">
        <v>304</v>
      </c>
      <c r="R148" s="6">
        <v>10</v>
      </c>
      <c r="T148" s="6" t="s">
        <v>41</v>
      </c>
      <c r="U148" s="6" t="s">
        <v>91</v>
      </c>
      <c r="V148" s="6" t="s">
        <v>92</v>
      </c>
      <c r="W148" s="6" t="s">
        <v>930</v>
      </c>
      <c r="Y148" s="6" t="s">
        <v>1071</v>
      </c>
      <c r="AB148" s="6" t="s">
        <v>1072</v>
      </c>
      <c r="AC148" s="6">
        <v>130.94999999999999</v>
      </c>
      <c r="AF148" s="6" t="s">
        <v>40</v>
      </c>
      <c r="AG148" s="7"/>
      <c r="AH148" s="7"/>
      <c r="AI148" s="6" t="str">
        <f>HYPERLINK("https://doi.org/10.1515/9780804788090")</f>
        <v>https://doi.org/10.1515/9780804788090</v>
      </c>
      <c r="AK148" s="6" t="s">
        <v>48</v>
      </c>
    </row>
    <row r="149" spans="1:37" s="6" customFormat="1" x14ac:dyDescent="0.3">
      <c r="A149" s="6">
        <v>511997</v>
      </c>
      <c r="B149" s="7">
        <v>9781400840946</v>
      </c>
      <c r="C149" s="7"/>
      <c r="D149" s="7"/>
      <c r="F149" s="6" t="s">
        <v>1073</v>
      </c>
      <c r="G149" s="6" t="s">
        <v>1074</v>
      </c>
      <c r="H149" s="6" t="s">
        <v>1075</v>
      </c>
      <c r="J149" s="6">
        <v>1</v>
      </c>
      <c r="M149" s="6" t="s">
        <v>39</v>
      </c>
      <c r="N149" s="8">
        <v>40825</v>
      </c>
      <c r="O149" s="6">
        <v>2002</v>
      </c>
      <c r="P149" s="6">
        <v>392</v>
      </c>
      <c r="R149" s="6">
        <v>10</v>
      </c>
      <c r="T149" s="6" t="s">
        <v>41</v>
      </c>
      <c r="U149" s="6" t="s">
        <v>42</v>
      </c>
      <c r="V149" s="6" t="s">
        <v>75</v>
      </c>
      <c r="W149" s="6" t="s">
        <v>76</v>
      </c>
      <c r="Y149" s="6" t="s">
        <v>1076</v>
      </c>
      <c r="AA149" s="6" t="s">
        <v>1077</v>
      </c>
      <c r="AB149" s="6" t="s">
        <v>1078</v>
      </c>
      <c r="AC149" s="6">
        <v>190</v>
      </c>
      <c r="AF149" s="6" t="s">
        <v>40</v>
      </c>
      <c r="AG149" s="7"/>
      <c r="AH149" s="7"/>
      <c r="AI149" s="6" t="str">
        <f>HYPERLINK("https://doi.org/10.1515/9781400840946")</f>
        <v>https://doi.org/10.1515/9781400840946</v>
      </c>
      <c r="AK149" s="6" t="s">
        <v>48</v>
      </c>
    </row>
    <row r="150" spans="1:37" s="6" customFormat="1" x14ac:dyDescent="0.3">
      <c r="A150" s="6">
        <v>563013</v>
      </c>
      <c r="B150" s="7">
        <v>9781400823963</v>
      </c>
      <c r="C150" s="7"/>
      <c r="D150" s="7"/>
      <c r="F150" s="6" t="s">
        <v>1079</v>
      </c>
      <c r="G150" s="6" t="s">
        <v>1080</v>
      </c>
      <c r="H150" s="6" t="s">
        <v>1081</v>
      </c>
      <c r="J150" s="6">
        <v>1</v>
      </c>
      <c r="K150" s="6" t="s">
        <v>1082</v>
      </c>
      <c r="L150" s="9" t="s">
        <v>1083</v>
      </c>
      <c r="M150" s="6" t="s">
        <v>39</v>
      </c>
      <c r="N150" s="8">
        <v>39995</v>
      </c>
      <c r="O150" s="6">
        <v>2001</v>
      </c>
      <c r="P150" s="6">
        <v>312</v>
      </c>
      <c r="R150" s="6">
        <v>10</v>
      </c>
      <c r="T150" s="6" t="s">
        <v>41</v>
      </c>
      <c r="U150" s="6" t="s">
        <v>52</v>
      </c>
      <c r="V150" s="6" t="s">
        <v>541</v>
      </c>
      <c r="W150" s="6" t="s">
        <v>69</v>
      </c>
      <c r="Y150" s="6" t="s">
        <v>1084</v>
      </c>
      <c r="AA150" s="6" t="s">
        <v>1085</v>
      </c>
      <c r="AB150" s="6" t="s">
        <v>1086</v>
      </c>
      <c r="AC150" s="6">
        <v>39.950000000000003</v>
      </c>
      <c r="AF150" s="6" t="s">
        <v>40</v>
      </c>
      <c r="AG150" s="7"/>
      <c r="AH150" s="7"/>
      <c r="AI150" s="6" t="str">
        <f>HYPERLINK("https://doi.org/10.1515/9781400823963")</f>
        <v>https://doi.org/10.1515/9781400823963</v>
      </c>
      <c r="AK150" s="6" t="s">
        <v>48</v>
      </c>
    </row>
    <row r="151" spans="1:37" s="6" customFormat="1" x14ac:dyDescent="0.3">
      <c r="A151" s="6">
        <v>580271</v>
      </c>
      <c r="B151" s="7">
        <v>9781479802210</v>
      </c>
      <c r="C151" s="7"/>
      <c r="D151" s="7"/>
      <c r="F151" s="6" t="s">
        <v>1087</v>
      </c>
      <c r="G151" s="6" t="s">
        <v>1088</v>
      </c>
      <c r="H151" s="6" t="s">
        <v>1089</v>
      </c>
      <c r="J151" s="6">
        <v>1</v>
      </c>
      <c r="M151" s="6" t="s">
        <v>101</v>
      </c>
      <c r="N151" s="8">
        <v>44132</v>
      </c>
      <c r="O151" s="6">
        <v>2020</v>
      </c>
      <c r="R151" s="6">
        <v>10</v>
      </c>
      <c r="T151" s="6" t="s">
        <v>41</v>
      </c>
      <c r="U151" s="6" t="s">
        <v>91</v>
      </c>
      <c r="V151" s="6" t="s">
        <v>398</v>
      </c>
      <c r="W151" s="6" t="s">
        <v>1090</v>
      </c>
      <c r="Y151" s="6" t="s">
        <v>1091</v>
      </c>
      <c r="AA151" s="6" t="s">
        <v>1092</v>
      </c>
      <c r="AB151" s="6" t="s">
        <v>1093</v>
      </c>
      <c r="AC151" s="6">
        <v>174.95</v>
      </c>
      <c r="AF151" s="6" t="s">
        <v>40</v>
      </c>
      <c r="AG151" s="7"/>
      <c r="AH151" s="7"/>
      <c r="AI151" s="6" t="str">
        <f>HYPERLINK("https://doi.org/10.18574/nyu/9781479838523.001.0001")</f>
        <v>https://doi.org/10.18574/nyu/9781479838523.001.0001</v>
      </c>
      <c r="AK151" s="6" t="s">
        <v>48</v>
      </c>
    </row>
    <row r="152" spans="1:37" s="6" customFormat="1" x14ac:dyDescent="0.3">
      <c r="A152" s="6">
        <v>568961</v>
      </c>
      <c r="B152" s="7">
        <v>9781501720383</v>
      </c>
      <c r="C152" s="7"/>
      <c r="D152" s="7"/>
      <c r="F152" s="6" t="s">
        <v>1094</v>
      </c>
      <c r="I152" s="6" t="s">
        <v>1095</v>
      </c>
      <c r="J152" s="6">
        <v>1</v>
      </c>
      <c r="K152" s="6" t="s">
        <v>1096</v>
      </c>
      <c r="M152" s="6" t="s">
        <v>356</v>
      </c>
      <c r="N152" s="8">
        <v>43646</v>
      </c>
      <c r="O152" s="6">
        <v>1999</v>
      </c>
      <c r="P152" s="6">
        <v>368</v>
      </c>
      <c r="R152" s="6">
        <v>283.5</v>
      </c>
      <c r="T152" s="6" t="s">
        <v>41</v>
      </c>
      <c r="U152" s="6" t="s">
        <v>52</v>
      </c>
      <c r="V152" s="6" t="s">
        <v>945</v>
      </c>
      <c r="W152" s="6" t="s">
        <v>1097</v>
      </c>
      <c r="Y152" s="6" t="s">
        <v>1098</v>
      </c>
      <c r="AA152" s="6" t="s">
        <v>1099</v>
      </c>
      <c r="AB152" s="6" t="s">
        <v>1100</v>
      </c>
      <c r="AC152" s="6">
        <v>113.95</v>
      </c>
      <c r="AF152" s="6" t="s">
        <v>40</v>
      </c>
      <c r="AG152" s="7"/>
      <c r="AH152" s="7"/>
      <c r="AI152" s="6" t="str">
        <f>HYPERLINK("https://doi.org/10.7591/9781501720383")</f>
        <v>https://doi.org/10.7591/9781501720383</v>
      </c>
      <c r="AK152" s="6" t="s">
        <v>48</v>
      </c>
    </row>
    <row r="153" spans="1:37" s="6" customFormat="1" x14ac:dyDescent="0.3">
      <c r="A153" s="6">
        <v>521956</v>
      </c>
      <c r="B153" s="7">
        <v>9781400881024</v>
      </c>
      <c r="C153" s="7"/>
      <c r="D153" s="7"/>
      <c r="F153" s="6" t="s">
        <v>1101</v>
      </c>
      <c r="G153" s="6" t="s">
        <v>1102</v>
      </c>
      <c r="H153" s="6" t="s">
        <v>1103</v>
      </c>
      <c r="J153" s="6">
        <v>1</v>
      </c>
      <c r="M153" s="6" t="s">
        <v>39</v>
      </c>
      <c r="N153" s="8">
        <v>42528</v>
      </c>
      <c r="O153" s="6">
        <v>2016</v>
      </c>
      <c r="P153" s="6">
        <v>456</v>
      </c>
      <c r="R153" s="6">
        <v>10</v>
      </c>
      <c r="T153" s="6" t="s">
        <v>41</v>
      </c>
      <c r="U153" s="6" t="s">
        <v>52</v>
      </c>
      <c r="V153" s="6" t="s">
        <v>53</v>
      </c>
      <c r="W153" s="6" t="s">
        <v>1104</v>
      </c>
      <c r="Y153" s="6" t="s">
        <v>1105</v>
      </c>
      <c r="AA153" s="6" t="s">
        <v>1106</v>
      </c>
      <c r="AB153" s="6" t="s">
        <v>1107</v>
      </c>
      <c r="AC153" s="6">
        <v>119</v>
      </c>
      <c r="AF153" s="6" t="s">
        <v>40</v>
      </c>
      <c r="AG153" s="7"/>
      <c r="AH153" s="7"/>
      <c r="AI153" s="6" t="str">
        <f>HYPERLINK("https://doi.org/10.1515/9781400881024")</f>
        <v>https://doi.org/10.1515/9781400881024</v>
      </c>
      <c r="AK153" s="6" t="s">
        <v>48</v>
      </c>
    </row>
    <row r="154" spans="1:37" s="6" customFormat="1" x14ac:dyDescent="0.3">
      <c r="A154" s="6">
        <v>568998</v>
      </c>
      <c r="B154" s="7">
        <v>9781501711954</v>
      </c>
      <c r="C154" s="7"/>
      <c r="D154" s="7"/>
      <c r="F154" s="6" t="s">
        <v>1108</v>
      </c>
      <c r="G154" s="6" t="s">
        <v>1109</v>
      </c>
      <c r="I154" s="6" t="s">
        <v>1110</v>
      </c>
      <c r="J154" s="6">
        <v>1</v>
      </c>
      <c r="M154" s="6" t="s">
        <v>356</v>
      </c>
      <c r="N154" s="8">
        <v>43646</v>
      </c>
      <c r="O154" s="6">
        <v>1990</v>
      </c>
      <c r="P154" s="6">
        <v>432</v>
      </c>
      <c r="R154" s="6">
        <v>283.5</v>
      </c>
      <c r="T154" s="6" t="s">
        <v>41</v>
      </c>
      <c r="U154" s="6" t="s">
        <v>42</v>
      </c>
      <c r="V154" s="6" t="s">
        <v>43</v>
      </c>
      <c r="W154" s="6" t="s">
        <v>1111</v>
      </c>
      <c r="Y154" s="6" t="s">
        <v>1112</v>
      </c>
      <c r="AB154" s="6" t="s">
        <v>1113</v>
      </c>
      <c r="AC154" s="6">
        <v>130.94999999999999</v>
      </c>
      <c r="AF154" s="6" t="s">
        <v>40</v>
      </c>
      <c r="AG154" s="7"/>
      <c r="AH154" s="7"/>
      <c r="AI154" s="6" t="str">
        <f>HYPERLINK("https://doi.org/10.7591/9781501711954")</f>
        <v>https://doi.org/10.7591/9781501711954</v>
      </c>
      <c r="AK154" s="6" t="s">
        <v>48</v>
      </c>
    </row>
    <row r="155" spans="1:37" s="6" customFormat="1" x14ac:dyDescent="0.3">
      <c r="A155" s="6">
        <v>516762</v>
      </c>
      <c r="B155" s="7">
        <v>9781400873296</v>
      </c>
      <c r="C155" s="7"/>
      <c r="D155" s="7"/>
      <c r="F155" s="6" t="s">
        <v>1114</v>
      </c>
      <c r="G155" s="6" t="s">
        <v>1115</v>
      </c>
      <c r="H155" s="6" t="s">
        <v>1116</v>
      </c>
      <c r="J155" s="6">
        <v>1</v>
      </c>
      <c r="M155" s="6" t="s">
        <v>39</v>
      </c>
      <c r="N155" s="8">
        <v>42304</v>
      </c>
      <c r="O155" s="6">
        <v>2018</v>
      </c>
      <c r="P155" s="6">
        <v>464</v>
      </c>
      <c r="R155" s="6">
        <v>10</v>
      </c>
      <c r="T155" s="6" t="s">
        <v>41</v>
      </c>
      <c r="U155" s="6" t="s">
        <v>908</v>
      </c>
      <c r="V155" s="6" t="s">
        <v>1117</v>
      </c>
      <c r="W155" s="6" t="s">
        <v>1118</v>
      </c>
      <c r="Y155" s="6" t="s">
        <v>1119</v>
      </c>
      <c r="AA155" s="6" t="s">
        <v>1120</v>
      </c>
      <c r="AB155" s="6" t="s">
        <v>1121</v>
      </c>
      <c r="AC155" s="6">
        <v>79</v>
      </c>
      <c r="AF155" s="6" t="s">
        <v>40</v>
      </c>
      <c r="AG155" s="7"/>
      <c r="AH155" s="7"/>
      <c r="AI155" s="6" t="str">
        <f>HYPERLINK("https://doi.org/10.1515/9781400873296?locatt=mode:legacy")</f>
        <v>https://doi.org/10.1515/9781400873296?locatt=mode:legacy</v>
      </c>
      <c r="AK155" s="6" t="s">
        <v>48</v>
      </c>
    </row>
    <row r="156" spans="1:37" s="6" customFormat="1" x14ac:dyDescent="0.3">
      <c r="A156" s="6">
        <v>557746</v>
      </c>
      <c r="B156" s="7">
        <v>9783839447307</v>
      </c>
      <c r="C156" s="7"/>
      <c r="D156" s="7"/>
      <c r="F156" s="6" t="s">
        <v>1122</v>
      </c>
      <c r="G156" s="6" t="s">
        <v>1123</v>
      </c>
      <c r="I156" s="6" t="s">
        <v>1124</v>
      </c>
      <c r="J156" s="6">
        <v>1</v>
      </c>
      <c r="K156" s="6" t="s">
        <v>1125</v>
      </c>
      <c r="L156" s="9" t="s">
        <v>1126</v>
      </c>
      <c r="M156" s="6" t="s">
        <v>613</v>
      </c>
      <c r="N156" s="8">
        <v>43731</v>
      </c>
      <c r="O156" s="6">
        <v>2019</v>
      </c>
      <c r="P156" s="6">
        <v>316</v>
      </c>
      <c r="R156" s="6">
        <v>10</v>
      </c>
      <c r="T156" s="6" t="s">
        <v>41</v>
      </c>
      <c r="U156" s="6" t="s">
        <v>91</v>
      </c>
      <c r="V156" s="6" t="s">
        <v>398</v>
      </c>
      <c r="W156" s="6" t="s">
        <v>1127</v>
      </c>
      <c r="Y156" s="6" t="s">
        <v>1128</v>
      </c>
      <c r="AA156" s="6" t="s">
        <v>1129</v>
      </c>
      <c r="AB156" s="6" t="s">
        <v>1130</v>
      </c>
      <c r="AC156" s="6">
        <v>0</v>
      </c>
      <c r="AF156" s="6" t="s">
        <v>40</v>
      </c>
      <c r="AG156" s="7"/>
      <c r="AH156" s="7"/>
      <c r="AI156" s="6" t="str">
        <f>HYPERLINK("https://doi.org/10.1515/9783839447307?locatt=mode:legacy")</f>
        <v>https://doi.org/10.1515/9783839447307?locatt=mode:legacy</v>
      </c>
      <c r="AJ156" s="6" t="s">
        <v>1131</v>
      </c>
      <c r="AK156" s="6" t="s">
        <v>48</v>
      </c>
    </row>
    <row r="157" spans="1:37" s="6" customFormat="1" x14ac:dyDescent="0.3">
      <c r="A157" s="6">
        <v>598355</v>
      </c>
      <c r="B157" s="7">
        <v>9780691216966</v>
      </c>
      <c r="C157" s="7"/>
      <c r="D157" s="7"/>
      <c r="F157" s="6" t="s">
        <v>1132</v>
      </c>
      <c r="G157" s="6" t="s">
        <v>1133</v>
      </c>
      <c r="H157" s="6" t="s">
        <v>1134</v>
      </c>
      <c r="J157" s="6">
        <v>1</v>
      </c>
      <c r="M157" s="6" t="s">
        <v>39</v>
      </c>
      <c r="N157" s="8">
        <v>44341</v>
      </c>
      <c r="O157" s="6">
        <v>2021</v>
      </c>
      <c r="P157" s="6">
        <v>328</v>
      </c>
      <c r="R157" s="6">
        <v>10</v>
      </c>
      <c r="T157" s="6" t="s">
        <v>41</v>
      </c>
      <c r="U157" s="6" t="s">
        <v>52</v>
      </c>
      <c r="V157" s="6" t="s">
        <v>53</v>
      </c>
      <c r="W157" s="6" t="s">
        <v>1135</v>
      </c>
      <c r="Y157" s="6" t="s">
        <v>1136</v>
      </c>
      <c r="AA157" s="6" t="s">
        <v>1137</v>
      </c>
      <c r="AB157" s="6" t="s">
        <v>1138</v>
      </c>
      <c r="AC157" s="6">
        <v>79.95</v>
      </c>
      <c r="AF157" s="6" t="s">
        <v>40</v>
      </c>
      <c r="AG157" s="7"/>
      <c r="AH157" s="7"/>
      <c r="AI157" s="6" t="str">
        <f>HYPERLINK("https://doi.org/10.1515/9780691216966?locatt=mode:legacy")</f>
        <v>https://doi.org/10.1515/9780691216966?locatt=mode:legacy</v>
      </c>
      <c r="AK157" s="6" t="s">
        <v>48</v>
      </c>
    </row>
    <row r="158" spans="1:37" s="6" customFormat="1" x14ac:dyDescent="0.3">
      <c r="A158" s="6">
        <v>570060</v>
      </c>
      <c r="B158" s="7">
        <v>9780691198842</v>
      </c>
      <c r="C158" s="7"/>
      <c r="D158" s="7"/>
      <c r="F158" s="6" t="s">
        <v>1139</v>
      </c>
      <c r="G158" s="6" t="s">
        <v>1140</v>
      </c>
      <c r="H158" s="6" t="s">
        <v>1141</v>
      </c>
      <c r="J158" s="6">
        <v>1</v>
      </c>
      <c r="M158" s="6" t="s">
        <v>39</v>
      </c>
      <c r="N158" s="8">
        <v>43858</v>
      </c>
      <c r="O158" s="6">
        <v>2020</v>
      </c>
      <c r="P158" s="6">
        <v>384</v>
      </c>
      <c r="R158" s="6">
        <v>10</v>
      </c>
      <c r="T158" s="6" t="s">
        <v>41</v>
      </c>
      <c r="U158" s="6" t="s">
        <v>837</v>
      </c>
      <c r="V158" s="6" t="s">
        <v>837</v>
      </c>
      <c r="W158" s="6" t="s">
        <v>1142</v>
      </c>
      <c r="Y158" s="6" t="s">
        <v>1143</v>
      </c>
      <c r="AA158" s="6" t="s">
        <v>1144</v>
      </c>
      <c r="AB158" s="6" t="s">
        <v>1145</v>
      </c>
      <c r="AC158" s="6">
        <v>79</v>
      </c>
      <c r="AF158" s="6" t="s">
        <v>40</v>
      </c>
      <c r="AG158" s="7"/>
      <c r="AH158" s="7"/>
      <c r="AI158" s="6" t="str">
        <f>HYPERLINK("https://doi.org/10.1515/9780691198842")</f>
        <v>https://doi.org/10.1515/9780691198842</v>
      </c>
      <c r="AK158" s="6" t="s">
        <v>48</v>
      </c>
    </row>
    <row r="159" spans="1:37" s="6" customFormat="1" x14ac:dyDescent="0.3">
      <c r="A159" s="6">
        <v>569907</v>
      </c>
      <c r="B159" s="7">
        <v>9780520970885</v>
      </c>
      <c r="C159" s="7"/>
      <c r="D159" s="7"/>
      <c r="F159" s="6" t="s">
        <v>1146</v>
      </c>
      <c r="G159" s="6" t="s">
        <v>1147</v>
      </c>
      <c r="H159" s="6" t="s">
        <v>1148</v>
      </c>
      <c r="J159" s="6">
        <v>1</v>
      </c>
      <c r="K159" s="6" t="s">
        <v>1149</v>
      </c>
      <c r="L159" s="9" t="s">
        <v>670</v>
      </c>
      <c r="M159" s="6" t="s">
        <v>110</v>
      </c>
      <c r="N159" s="8">
        <v>43704</v>
      </c>
      <c r="O159" s="6">
        <v>2019</v>
      </c>
      <c r="P159" s="6">
        <v>216</v>
      </c>
      <c r="R159" s="6">
        <v>10</v>
      </c>
      <c r="T159" s="6" t="s">
        <v>41</v>
      </c>
      <c r="U159" s="6" t="s">
        <v>42</v>
      </c>
      <c r="V159" s="6" t="s">
        <v>43</v>
      </c>
      <c r="W159" s="6" t="s">
        <v>1150</v>
      </c>
      <c r="Y159" s="6" t="s">
        <v>1151</v>
      </c>
      <c r="Z159" s="6" t="s">
        <v>1152</v>
      </c>
      <c r="AB159" s="6" t="s">
        <v>1153</v>
      </c>
      <c r="AC159" s="6">
        <v>373.95</v>
      </c>
      <c r="AF159" s="6" t="s">
        <v>40</v>
      </c>
      <c r="AG159" s="7"/>
      <c r="AH159" s="7"/>
      <c r="AI159" s="6" t="str">
        <f>HYPERLINK("https://doi.org/10.1525/9780520970885")</f>
        <v>https://doi.org/10.1525/9780520970885</v>
      </c>
      <c r="AK159" s="6" t="s">
        <v>48</v>
      </c>
    </row>
    <row r="160" spans="1:37" s="6" customFormat="1" x14ac:dyDescent="0.3">
      <c r="A160" s="6">
        <v>546821</v>
      </c>
      <c r="B160" s="7">
        <v>9781400845347</v>
      </c>
      <c r="C160" s="7"/>
      <c r="D160" s="7"/>
      <c r="F160" s="6" t="s">
        <v>1154</v>
      </c>
      <c r="I160" s="6" t="s">
        <v>1155</v>
      </c>
      <c r="J160" s="6">
        <v>1</v>
      </c>
      <c r="M160" s="6" t="s">
        <v>39</v>
      </c>
      <c r="N160" s="8">
        <v>41284</v>
      </c>
      <c r="O160" s="6">
        <v>2013</v>
      </c>
      <c r="P160" s="6">
        <v>536</v>
      </c>
      <c r="R160" s="6">
        <v>10</v>
      </c>
      <c r="T160" s="6" t="s">
        <v>41</v>
      </c>
      <c r="U160" s="6" t="s">
        <v>52</v>
      </c>
      <c r="V160" s="6" t="s">
        <v>83</v>
      </c>
      <c r="W160" s="6" t="s">
        <v>1156</v>
      </c>
      <c r="Y160" s="6" t="s">
        <v>1157</v>
      </c>
      <c r="AA160" s="6" t="s">
        <v>1158</v>
      </c>
      <c r="AB160" s="6" t="s">
        <v>1159</v>
      </c>
      <c r="AC160" s="6">
        <v>160</v>
      </c>
      <c r="AF160" s="6" t="s">
        <v>40</v>
      </c>
      <c r="AG160" s="7"/>
      <c r="AH160" s="7"/>
      <c r="AI160" s="6" t="str">
        <f>HYPERLINK("https://doi.org/10.1515/9781400845347")</f>
        <v>https://doi.org/10.1515/9781400845347</v>
      </c>
      <c r="AK160" s="6" t="s">
        <v>48</v>
      </c>
    </row>
    <row r="161" spans="1:37" s="6" customFormat="1" x14ac:dyDescent="0.3">
      <c r="A161" s="6">
        <v>580084</v>
      </c>
      <c r="B161" s="7">
        <v>9781479841806</v>
      </c>
      <c r="C161" s="7"/>
      <c r="D161" s="7"/>
      <c r="F161" s="6" t="s">
        <v>1160</v>
      </c>
      <c r="G161" s="6" t="s">
        <v>1161</v>
      </c>
      <c r="H161" s="6" t="s">
        <v>1162</v>
      </c>
      <c r="J161" s="6">
        <v>1</v>
      </c>
      <c r="M161" s="6" t="s">
        <v>101</v>
      </c>
      <c r="N161" s="8">
        <v>43949</v>
      </c>
      <c r="O161" s="6">
        <v>2020</v>
      </c>
      <c r="R161" s="6">
        <v>10</v>
      </c>
      <c r="T161" s="6" t="s">
        <v>41</v>
      </c>
      <c r="U161" s="6" t="s">
        <v>91</v>
      </c>
      <c r="V161" s="6" t="s">
        <v>398</v>
      </c>
      <c r="W161" s="6" t="s">
        <v>1127</v>
      </c>
      <c r="Y161" s="6" t="s">
        <v>1163</v>
      </c>
      <c r="AA161" s="6" t="s">
        <v>1164</v>
      </c>
      <c r="AB161" s="6" t="s">
        <v>1165</v>
      </c>
      <c r="AC161" s="6">
        <v>146.94999999999999</v>
      </c>
      <c r="AF161" s="6" t="s">
        <v>40</v>
      </c>
      <c r="AG161" s="7"/>
      <c r="AH161" s="7"/>
      <c r="AI161" s="6" t="str">
        <f>HYPERLINK("https://doi.org/10.18574/nyu/9781479841806.001.0001")</f>
        <v>https://doi.org/10.18574/nyu/9781479841806.001.0001</v>
      </c>
      <c r="AK161" s="6" t="s">
        <v>48</v>
      </c>
    </row>
    <row r="162" spans="1:37" s="6" customFormat="1" x14ac:dyDescent="0.3">
      <c r="A162" s="6">
        <v>539401</v>
      </c>
      <c r="B162" s="7">
        <v>9780812294903</v>
      </c>
      <c r="C162" s="7"/>
      <c r="D162" s="7"/>
      <c r="F162" s="6" t="s">
        <v>1166</v>
      </c>
      <c r="G162" s="6" t="s">
        <v>1167</v>
      </c>
      <c r="H162" s="6" t="s">
        <v>1168</v>
      </c>
      <c r="J162" s="6">
        <v>1</v>
      </c>
      <c r="K162" s="6" t="s">
        <v>1169</v>
      </c>
      <c r="M162" s="6" t="s">
        <v>51</v>
      </c>
      <c r="N162" s="8">
        <v>43138</v>
      </c>
      <c r="O162" s="6">
        <v>2018</v>
      </c>
      <c r="P162" s="6">
        <v>296</v>
      </c>
      <c r="R162" s="6">
        <v>10</v>
      </c>
      <c r="T162" s="6" t="s">
        <v>41</v>
      </c>
      <c r="U162" s="6" t="s">
        <v>91</v>
      </c>
      <c r="V162" s="6" t="s">
        <v>92</v>
      </c>
      <c r="W162" s="6" t="s">
        <v>1170</v>
      </c>
      <c r="Y162" s="6" t="s">
        <v>1171</v>
      </c>
      <c r="Z162" s="6" t="s">
        <v>1172</v>
      </c>
      <c r="AA162" s="6" t="s">
        <v>1173</v>
      </c>
      <c r="AB162" s="6" t="s">
        <v>1174</v>
      </c>
      <c r="AC162" s="6">
        <v>37.950000000000003</v>
      </c>
      <c r="AF162" s="6" t="s">
        <v>40</v>
      </c>
      <c r="AG162" s="7"/>
      <c r="AH162" s="7"/>
      <c r="AI162" s="6" t="str">
        <f>HYPERLINK("https://doi.org/10.9783/9780812294903")</f>
        <v>https://doi.org/10.9783/9780812294903</v>
      </c>
      <c r="AK162" s="6" t="s">
        <v>48</v>
      </c>
    </row>
    <row r="163" spans="1:37" s="6" customFormat="1" x14ac:dyDescent="0.3">
      <c r="A163" s="6">
        <v>572505</v>
      </c>
      <c r="B163" s="7">
        <v>9780300213720</v>
      </c>
      <c r="C163" s="7"/>
      <c r="D163" s="7"/>
      <c r="F163" s="6" t="s">
        <v>1175</v>
      </c>
      <c r="H163" s="6" t="s">
        <v>1176</v>
      </c>
      <c r="J163" s="6">
        <v>1</v>
      </c>
      <c r="M163" s="6" t="s">
        <v>159</v>
      </c>
      <c r="N163" s="8">
        <v>42185</v>
      </c>
      <c r="O163" s="6">
        <v>2015</v>
      </c>
      <c r="P163" s="6">
        <v>240</v>
      </c>
      <c r="R163" s="6">
        <v>10</v>
      </c>
      <c r="T163" s="6" t="s">
        <v>41</v>
      </c>
      <c r="U163" s="6" t="s">
        <v>91</v>
      </c>
      <c r="V163" s="6" t="s">
        <v>92</v>
      </c>
      <c r="W163" s="6" t="s">
        <v>1177</v>
      </c>
      <c r="Y163" s="6" t="s">
        <v>1178</v>
      </c>
      <c r="AB163" s="6" t="s">
        <v>1179</v>
      </c>
      <c r="AC163" s="6">
        <v>15.95</v>
      </c>
      <c r="AF163" s="6" t="s">
        <v>40</v>
      </c>
      <c r="AG163" s="7"/>
      <c r="AH163" s="7"/>
      <c r="AI163" s="6" t="str">
        <f>HYPERLINK("https://doi.org/10.12987/9780300213720")</f>
        <v>https://doi.org/10.12987/9780300213720</v>
      </c>
      <c r="AK163" s="6" t="s">
        <v>48</v>
      </c>
    </row>
    <row r="164" spans="1:37" s="6" customFormat="1" x14ac:dyDescent="0.3">
      <c r="A164" s="6">
        <v>505782</v>
      </c>
      <c r="B164" s="7">
        <v>9781501500060</v>
      </c>
      <c r="C164" s="7">
        <v>9781501510397</v>
      </c>
      <c r="D164" s="7"/>
      <c r="F164" s="6" t="s">
        <v>1180</v>
      </c>
      <c r="I164" s="6" t="s">
        <v>1181</v>
      </c>
      <c r="J164" s="6">
        <v>1</v>
      </c>
      <c r="K164" s="6" t="s">
        <v>198</v>
      </c>
      <c r="L164" s="9" t="s">
        <v>1182</v>
      </c>
      <c r="M164" s="6" t="s">
        <v>200</v>
      </c>
      <c r="N164" s="8">
        <v>42835</v>
      </c>
      <c r="O164" s="6">
        <v>2017</v>
      </c>
      <c r="P164" s="6">
        <v>654</v>
      </c>
      <c r="T164" s="6" t="s">
        <v>41</v>
      </c>
      <c r="U164" s="6" t="s">
        <v>91</v>
      </c>
      <c r="V164" s="6" t="s">
        <v>92</v>
      </c>
      <c r="W164" s="6" t="s">
        <v>448</v>
      </c>
      <c r="Y164" s="6" t="s">
        <v>1183</v>
      </c>
      <c r="AB164" s="6" t="s">
        <v>1184</v>
      </c>
      <c r="AC164" s="6">
        <v>249</v>
      </c>
      <c r="AD164" s="6">
        <v>250</v>
      </c>
      <c r="AF164" s="6" t="s">
        <v>40</v>
      </c>
      <c r="AG164" s="6" t="s">
        <v>40</v>
      </c>
      <c r="AH164" s="7"/>
      <c r="AI164" s="6" t="str">
        <f>HYPERLINK("https://doi.org/10.1515/9781501500060")</f>
        <v>https://doi.org/10.1515/9781501500060</v>
      </c>
      <c r="AK164" s="6" t="s">
        <v>48</v>
      </c>
    </row>
    <row r="165" spans="1:37" s="6" customFormat="1" x14ac:dyDescent="0.3">
      <c r="A165" s="6">
        <v>506981</v>
      </c>
      <c r="B165" s="7">
        <v>9781400828036</v>
      </c>
      <c r="C165" s="7"/>
      <c r="D165" s="7"/>
      <c r="F165" s="6" t="s">
        <v>1185</v>
      </c>
      <c r="G165" s="6" t="s">
        <v>58</v>
      </c>
      <c r="I165" s="6" t="s">
        <v>1186</v>
      </c>
      <c r="J165" s="6">
        <v>1</v>
      </c>
      <c r="M165" s="6" t="s">
        <v>39</v>
      </c>
      <c r="N165" s="8">
        <v>39823</v>
      </c>
      <c r="O165" s="6">
        <v>2007</v>
      </c>
      <c r="P165" s="6">
        <v>424</v>
      </c>
      <c r="R165" s="6">
        <v>10</v>
      </c>
      <c r="T165" s="6" t="s">
        <v>41</v>
      </c>
      <c r="U165" s="6" t="s">
        <v>52</v>
      </c>
      <c r="V165" s="6" t="s">
        <v>53</v>
      </c>
      <c r="W165" s="6" t="s">
        <v>1187</v>
      </c>
      <c r="Y165" s="6" t="s">
        <v>1188</v>
      </c>
      <c r="AA165" s="6" t="s">
        <v>1189</v>
      </c>
      <c r="AB165" s="6" t="s">
        <v>1190</v>
      </c>
      <c r="AC165" s="6">
        <v>170</v>
      </c>
      <c r="AF165" s="6" t="s">
        <v>40</v>
      </c>
      <c r="AG165" s="7"/>
      <c r="AH165" s="7"/>
      <c r="AI165" s="6" t="str">
        <f>HYPERLINK("https://doi.org/10.1515/9781400828036")</f>
        <v>https://doi.org/10.1515/9781400828036</v>
      </c>
      <c r="AK165" s="6" t="s">
        <v>48</v>
      </c>
    </row>
    <row r="166" spans="1:37" s="6" customFormat="1" x14ac:dyDescent="0.3">
      <c r="A166" s="6">
        <v>543556</v>
      </c>
      <c r="B166" s="7">
        <v>9780691185156</v>
      </c>
      <c r="C166" s="7"/>
      <c r="D166" s="7"/>
      <c r="F166" s="6" t="s">
        <v>1191</v>
      </c>
      <c r="G166" s="6" t="s">
        <v>1192</v>
      </c>
      <c r="H166" s="6" t="s">
        <v>1193</v>
      </c>
      <c r="J166" s="6">
        <v>1</v>
      </c>
      <c r="M166" s="6" t="s">
        <v>39</v>
      </c>
      <c r="N166" s="8">
        <v>43508</v>
      </c>
      <c r="O166" s="6">
        <v>2019</v>
      </c>
      <c r="P166" s="6">
        <v>361</v>
      </c>
      <c r="R166" s="6">
        <v>10</v>
      </c>
      <c r="T166" s="6" t="s">
        <v>41</v>
      </c>
      <c r="U166" s="6" t="s">
        <v>91</v>
      </c>
      <c r="V166" s="6" t="s">
        <v>92</v>
      </c>
      <c r="W166" s="6" t="s">
        <v>1194</v>
      </c>
      <c r="Y166" s="6" t="s">
        <v>1195</v>
      </c>
      <c r="AA166" s="6" t="s">
        <v>1196</v>
      </c>
      <c r="AB166" s="6" t="s">
        <v>1197</v>
      </c>
      <c r="AC166" s="6">
        <v>78</v>
      </c>
      <c r="AF166" s="6" t="s">
        <v>40</v>
      </c>
      <c r="AG166" s="7"/>
      <c r="AH166" s="7"/>
      <c r="AI166" s="6" t="str">
        <f>HYPERLINK("https://doi.org/10.1515/9780691185156?locatt=mode:legacy")</f>
        <v>https://doi.org/10.1515/9780691185156?locatt=mode:legacy</v>
      </c>
      <c r="AK166" s="6" t="s">
        <v>48</v>
      </c>
    </row>
    <row r="167" spans="1:37" s="6" customFormat="1" x14ac:dyDescent="0.3">
      <c r="A167" s="6">
        <v>535230</v>
      </c>
      <c r="B167" s="7">
        <v>9783839441039</v>
      </c>
      <c r="C167" s="7"/>
      <c r="D167" s="7"/>
      <c r="F167" s="6" t="s">
        <v>1198</v>
      </c>
      <c r="G167" s="6" t="s">
        <v>1199</v>
      </c>
      <c r="I167" s="6" t="s">
        <v>1200</v>
      </c>
      <c r="J167" s="6">
        <v>1</v>
      </c>
      <c r="K167" s="6" t="s">
        <v>1201</v>
      </c>
      <c r="M167" s="6" t="s">
        <v>613</v>
      </c>
      <c r="N167" s="8">
        <v>43582</v>
      </c>
      <c r="O167" s="6">
        <v>2019</v>
      </c>
      <c r="P167" s="6">
        <v>352</v>
      </c>
      <c r="R167" s="6">
        <v>10</v>
      </c>
      <c r="T167" s="6" t="s">
        <v>41</v>
      </c>
      <c r="U167" s="6" t="s">
        <v>91</v>
      </c>
      <c r="V167" s="6" t="s">
        <v>92</v>
      </c>
      <c r="W167" s="6" t="s">
        <v>1202</v>
      </c>
      <c r="Y167" s="6" t="s">
        <v>1203</v>
      </c>
      <c r="AB167" s="6" t="s">
        <v>1204</v>
      </c>
      <c r="AC167" s="6">
        <v>59.99</v>
      </c>
      <c r="AF167" s="6" t="s">
        <v>40</v>
      </c>
      <c r="AG167" s="7"/>
      <c r="AH167" s="7"/>
      <c r="AI167" s="6" t="str">
        <f>HYPERLINK("https://doi.org/10.1515/9783839441039")</f>
        <v>https://doi.org/10.1515/9783839441039</v>
      </c>
      <c r="AK167" s="6" t="s">
        <v>48</v>
      </c>
    </row>
    <row r="168" spans="1:37" s="6" customFormat="1" x14ac:dyDescent="0.3">
      <c r="A168" s="6">
        <v>528653</v>
      </c>
      <c r="B168" s="7">
        <v>9780231543774</v>
      </c>
      <c r="C168" s="7"/>
      <c r="D168" s="7"/>
      <c r="F168" s="6" t="s">
        <v>1205</v>
      </c>
      <c r="H168" s="6" t="s">
        <v>1206</v>
      </c>
      <c r="J168" s="6">
        <v>1</v>
      </c>
      <c r="K168" s="6" t="s">
        <v>1207</v>
      </c>
      <c r="M168" s="6" t="s">
        <v>60</v>
      </c>
      <c r="N168" s="8">
        <v>42898</v>
      </c>
      <c r="O168" s="6">
        <v>2017</v>
      </c>
      <c r="P168" s="6">
        <v>304</v>
      </c>
      <c r="R168" s="6">
        <v>10</v>
      </c>
      <c r="T168" s="6" t="s">
        <v>41</v>
      </c>
      <c r="U168" s="6" t="s">
        <v>52</v>
      </c>
      <c r="V168" s="6" t="s">
        <v>53</v>
      </c>
      <c r="W168" s="6" t="s">
        <v>1208</v>
      </c>
      <c r="Y168" s="6" t="s">
        <v>1209</v>
      </c>
      <c r="Z168" s="6" t="s">
        <v>1210</v>
      </c>
      <c r="AA168" s="6" t="s">
        <v>1211</v>
      </c>
      <c r="AB168" s="6" t="s">
        <v>1212</v>
      </c>
      <c r="AC168" s="6">
        <v>32.950000000000003</v>
      </c>
      <c r="AF168" s="6" t="s">
        <v>40</v>
      </c>
      <c r="AG168" s="7"/>
      <c r="AH168" s="7"/>
      <c r="AI168" s="6" t="str">
        <f>HYPERLINK("https://doi.org/10.7312/hamm18174")</f>
        <v>https://doi.org/10.7312/hamm18174</v>
      </c>
      <c r="AK168" s="6" t="s">
        <v>48</v>
      </c>
    </row>
    <row r="169" spans="1:37" s="6" customFormat="1" x14ac:dyDescent="0.3">
      <c r="A169" s="6">
        <v>562112</v>
      </c>
      <c r="B169" s="7">
        <v>9780674239951</v>
      </c>
      <c r="C169" s="7"/>
      <c r="D169" s="7"/>
      <c r="F169" s="6" t="s">
        <v>1213</v>
      </c>
      <c r="G169" s="6" t="s">
        <v>1214</v>
      </c>
      <c r="H169" s="6" t="s">
        <v>1215</v>
      </c>
      <c r="J169" s="6">
        <v>1</v>
      </c>
      <c r="M169" s="6" t="s">
        <v>90</v>
      </c>
      <c r="N169" s="8">
        <v>43577</v>
      </c>
      <c r="O169" s="6">
        <v>2019</v>
      </c>
      <c r="P169" s="6">
        <v>448</v>
      </c>
      <c r="R169" s="6">
        <v>10</v>
      </c>
      <c r="T169" s="6" t="s">
        <v>41</v>
      </c>
      <c r="U169" s="6" t="s">
        <v>165</v>
      </c>
      <c r="V169" s="6" t="s">
        <v>212</v>
      </c>
      <c r="W169" s="6" t="s">
        <v>1216</v>
      </c>
      <c r="Y169" s="6" t="s">
        <v>1217</v>
      </c>
      <c r="Z169" s="6" t="s">
        <v>1218</v>
      </c>
      <c r="AA169" s="6" t="s">
        <v>1219</v>
      </c>
      <c r="AC169" s="6">
        <v>17.95</v>
      </c>
      <c r="AF169" s="6" t="s">
        <v>40</v>
      </c>
      <c r="AG169" s="7"/>
      <c r="AH169" s="7"/>
      <c r="AI169" s="6" t="str">
        <f>HYPERLINK("https://doi.org/10.4159/9780674239951")</f>
        <v>https://doi.org/10.4159/9780674239951</v>
      </c>
      <c r="AK169" s="6" t="s">
        <v>48</v>
      </c>
    </row>
    <row r="170" spans="1:37" s="6" customFormat="1" x14ac:dyDescent="0.3">
      <c r="A170" s="6">
        <v>515881</v>
      </c>
      <c r="B170" s="7">
        <v>9780231505208</v>
      </c>
      <c r="C170" s="7"/>
      <c r="D170" s="7"/>
      <c r="F170" s="6" t="s">
        <v>1220</v>
      </c>
      <c r="G170" s="6" t="s">
        <v>1221</v>
      </c>
      <c r="H170" s="6" t="s">
        <v>1222</v>
      </c>
      <c r="J170" s="6">
        <v>1</v>
      </c>
      <c r="M170" s="6" t="s">
        <v>60</v>
      </c>
      <c r="N170" s="8">
        <v>36944</v>
      </c>
      <c r="O170" s="6">
        <v>2001</v>
      </c>
      <c r="P170" s="6">
        <v>224</v>
      </c>
      <c r="R170" s="6">
        <v>10</v>
      </c>
      <c r="T170" s="6" t="s">
        <v>41</v>
      </c>
      <c r="U170" s="6" t="s">
        <v>52</v>
      </c>
      <c r="V170" s="6" t="s">
        <v>541</v>
      </c>
      <c r="W170" s="6" t="s">
        <v>1223</v>
      </c>
      <c r="Y170" s="6" t="s">
        <v>1224</v>
      </c>
      <c r="Z170" s="6" t="s">
        <v>1225</v>
      </c>
      <c r="AA170" s="6" t="s">
        <v>1226</v>
      </c>
      <c r="AB170" s="6" t="s">
        <v>1227</v>
      </c>
      <c r="AC170" s="6">
        <v>29.95</v>
      </c>
      <c r="AF170" s="6" t="s">
        <v>40</v>
      </c>
      <c r="AG170" s="7"/>
      <c r="AH170" s="7"/>
      <c r="AI170" s="6" t="str">
        <f>HYPERLINK("https://doi.org/10.7312/hoop12074")</f>
        <v>https://doi.org/10.7312/hoop12074</v>
      </c>
      <c r="AK170" s="6" t="s">
        <v>48</v>
      </c>
    </row>
    <row r="171" spans="1:37" s="6" customFormat="1" x14ac:dyDescent="0.3">
      <c r="A171" s="6">
        <v>596472</v>
      </c>
      <c r="B171" s="7">
        <v>9781479890118</v>
      </c>
      <c r="C171" s="7"/>
      <c r="D171" s="7"/>
      <c r="F171" s="6" t="s">
        <v>1228</v>
      </c>
      <c r="G171" s="6" t="s">
        <v>1229</v>
      </c>
      <c r="I171" s="6" t="s">
        <v>1230</v>
      </c>
      <c r="J171" s="6">
        <v>1</v>
      </c>
      <c r="M171" s="6" t="s">
        <v>101</v>
      </c>
      <c r="N171" s="8">
        <v>44368</v>
      </c>
      <c r="O171" s="6">
        <v>2021</v>
      </c>
      <c r="R171" s="6">
        <v>10</v>
      </c>
      <c r="T171" s="6" t="s">
        <v>41</v>
      </c>
      <c r="U171" s="6" t="s">
        <v>91</v>
      </c>
      <c r="V171" s="6" t="s">
        <v>398</v>
      </c>
      <c r="W171" s="6" t="s">
        <v>1231</v>
      </c>
      <c r="Y171" s="6" t="s">
        <v>1232</v>
      </c>
      <c r="AA171" s="6" t="s">
        <v>1233</v>
      </c>
      <c r="AB171" s="6" t="s">
        <v>1234</v>
      </c>
      <c r="AC171" s="6">
        <v>174.95</v>
      </c>
      <c r="AF171" s="6" t="s">
        <v>40</v>
      </c>
      <c r="AG171" s="7"/>
      <c r="AH171" s="7"/>
      <c r="AI171" s="6" t="str">
        <f>HYPERLINK("https://doi.org/10.18574/nyu/9781479890118.001.0001")</f>
        <v>https://doi.org/10.18574/nyu/9781479890118.001.0001</v>
      </c>
      <c r="AK171" s="6" t="s">
        <v>48</v>
      </c>
    </row>
    <row r="172" spans="1:37" s="6" customFormat="1" x14ac:dyDescent="0.3">
      <c r="A172" s="6">
        <v>621086</v>
      </c>
      <c r="B172" s="7">
        <v>9781501764301</v>
      </c>
      <c r="C172" s="7"/>
      <c r="D172" s="7"/>
      <c r="F172" s="6" t="s">
        <v>1235</v>
      </c>
      <c r="H172" s="6" t="s">
        <v>1236</v>
      </c>
      <c r="J172" s="6">
        <v>2</v>
      </c>
      <c r="M172" s="6" t="s">
        <v>356</v>
      </c>
      <c r="N172" s="8">
        <v>44666</v>
      </c>
      <c r="O172" s="6">
        <v>2022</v>
      </c>
      <c r="P172" s="6">
        <v>216</v>
      </c>
      <c r="R172" s="6">
        <v>283.5</v>
      </c>
      <c r="T172" s="6" t="s">
        <v>41</v>
      </c>
      <c r="U172" s="6" t="s">
        <v>91</v>
      </c>
      <c r="V172" s="6" t="s">
        <v>92</v>
      </c>
      <c r="W172" s="6" t="s">
        <v>1237</v>
      </c>
      <c r="Y172" s="6" t="s">
        <v>1238</v>
      </c>
      <c r="Z172" s="6" t="s">
        <v>1239</v>
      </c>
      <c r="AA172" s="6" t="s">
        <v>1240</v>
      </c>
      <c r="AB172" s="6" t="s">
        <v>1241</v>
      </c>
      <c r="AC172" s="6">
        <v>130.43</v>
      </c>
      <c r="AF172" s="6" t="s">
        <v>40</v>
      </c>
      <c r="AG172" s="7"/>
      <c r="AH172" s="7"/>
      <c r="AI172" s="6" t="str">
        <f>HYPERLINK("https://doi.org/10.1515/9781501764301")</f>
        <v>https://doi.org/10.1515/9781501764301</v>
      </c>
      <c r="AK172" s="6" t="s">
        <v>48</v>
      </c>
    </row>
    <row r="173" spans="1:37" s="6" customFormat="1" x14ac:dyDescent="0.3">
      <c r="A173" s="6">
        <v>603359</v>
      </c>
      <c r="B173" s="7">
        <v>9780520382534</v>
      </c>
      <c r="C173" s="7"/>
      <c r="D173" s="7"/>
      <c r="F173" s="6" t="s">
        <v>1242</v>
      </c>
      <c r="I173" s="6" t="s">
        <v>1243</v>
      </c>
      <c r="J173" s="6">
        <v>1</v>
      </c>
      <c r="M173" s="6" t="s">
        <v>110</v>
      </c>
      <c r="N173" s="8">
        <v>44495</v>
      </c>
      <c r="O173" s="6">
        <v>2021</v>
      </c>
      <c r="P173" s="6">
        <v>424</v>
      </c>
      <c r="R173" s="6">
        <v>10</v>
      </c>
      <c r="T173" s="6" t="s">
        <v>41</v>
      </c>
      <c r="U173" s="6" t="s">
        <v>91</v>
      </c>
      <c r="V173" s="6" t="s">
        <v>398</v>
      </c>
      <c r="W173" s="6" t="s">
        <v>1244</v>
      </c>
      <c r="Y173" s="6" t="s">
        <v>1245</v>
      </c>
      <c r="Z173" s="6" t="s">
        <v>1246</v>
      </c>
      <c r="AB173" s="6" t="s">
        <v>1247</v>
      </c>
      <c r="AC173" s="6">
        <v>495.95</v>
      </c>
      <c r="AF173" s="6" t="s">
        <v>40</v>
      </c>
      <c r="AG173" s="7"/>
      <c r="AH173" s="7"/>
      <c r="AI173" s="6" t="str">
        <f>HYPERLINK("https://doi.org/10.1525/9780520382534?locatt=mode:legacy")</f>
        <v>https://doi.org/10.1525/9780520382534?locatt=mode:legacy</v>
      </c>
      <c r="AK173" s="6" t="s">
        <v>48</v>
      </c>
    </row>
    <row r="174" spans="1:37" s="6" customFormat="1" x14ac:dyDescent="0.3">
      <c r="A174" s="6">
        <v>534931</v>
      </c>
      <c r="B174" s="7">
        <v>9781501707384</v>
      </c>
      <c r="C174" s="7"/>
      <c r="D174" s="7"/>
      <c r="F174" s="6" t="s">
        <v>1248</v>
      </c>
      <c r="H174" s="6" t="s">
        <v>1249</v>
      </c>
      <c r="J174" s="6">
        <v>1</v>
      </c>
      <c r="K174" s="6" t="s">
        <v>1096</v>
      </c>
      <c r="M174" s="6" t="s">
        <v>356</v>
      </c>
      <c r="N174" s="8">
        <v>35353</v>
      </c>
      <c r="O174" s="6">
        <v>1996</v>
      </c>
      <c r="P174" s="6">
        <v>176</v>
      </c>
      <c r="R174" s="6">
        <v>283.5</v>
      </c>
      <c r="T174" s="6" t="s">
        <v>41</v>
      </c>
      <c r="U174" s="6" t="s">
        <v>52</v>
      </c>
      <c r="V174" s="6" t="s">
        <v>68</v>
      </c>
      <c r="W174" s="6" t="s">
        <v>69</v>
      </c>
      <c r="Y174" s="6" t="s">
        <v>1250</v>
      </c>
      <c r="AB174" s="6" t="s">
        <v>1251</v>
      </c>
      <c r="AC174" s="6">
        <v>130.94999999999999</v>
      </c>
      <c r="AF174" s="6" t="s">
        <v>40</v>
      </c>
      <c r="AG174" s="7"/>
      <c r="AH174" s="7"/>
      <c r="AI174" s="6" t="str">
        <f>HYPERLINK("https://doi.org/10.7591/9781501707384")</f>
        <v>https://doi.org/10.7591/9781501707384</v>
      </c>
      <c r="AK174" s="6" t="s">
        <v>48</v>
      </c>
    </row>
    <row r="175" spans="1:37" s="6" customFormat="1" x14ac:dyDescent="0.3">
      <c r="A175" s="6">
        <v>568706</v>
      </c>
      <c r="B175" s="7">
        <v>9780674242517</v>
      </c>
      <c r="C175" s="7"/>
      <c r="D175" s="7"/>
      <c r="F175" s="6" t="s">
        <v>1252</v>
      </c>
      <c r="G175" s="6" t="s">
        <v>1253</v>
      </c>
      <c r="H175" s="6" t="s">
        <v>1254</v>
      </c>
      <c r="J175" s="6">
        <v>1</v>
      </c>
      <c r="M175" s="6" t="s">
        <v>90</v>
      </c>
      <c r="N175" s="8">
        <v>43816</v>
      </c>
      <c r="O175" s="6">
        <v>2019</v>
      </c>
      <c r="P175" s="6">
        <v>576</v>
      </c>
      <c r="R175" s="6">
        <v>10</v>
      </c>
      <c r="T175" s="6" t="s">
        <v>41</v>
      </c>
      <c r="U175" s="6" t="s">
        <v>52</v>
      </c>
      <c r="V175" s="6" t="s">
        <v>53</v>
      </c>
      <c r="W175" s="6" t="s">
        <v>1255</v>
      </c>
      <c r="Y175" s="6" t="s">
        <v>1256</v>
      </c>
      <c r="Z175" s="6" t="s">
        <v>1257</v>
      </c>
      <c r="AA175" s="6" t="s">
        <v>1258</v>
      </c>
      <c r="AC175" s="6">
        <v>39.950000000000003</v>
      </c>
      <c r="AF175" s="6" t="s">
        <v>40</v>
      </c>
      <c r="AG175" s="7"/>
      <c r="AH175" s="7"/>
      <c r="AI175" s="6" t="str">
        <f>HYPERLINK("https://doi.org/10.4159/9780674242517")</f>
        <v>https://doi.org/10.4159/9780674242517</v>
      </c>
      <c r="AK175" s="6" t="s">
        <v>48</v>
      </c>
    </row>
    <row r="176" spans="1:37" s="6" customFormat="1" x14ac:dyDescent="0.3">
      <c r="A176" s="6">
        <v>512305</v>
      </c>
      <c r="B176" s="7">
        <v>9781400846801</v>
      </c>
      <c r="C176" s="7"/>
      <c r="D176" s="7"/>
      <c r="F176" s="6" t="s">
        <v>1259</v>
      </c>
      <c r="G176" s="6" t="s">
        <v>1260</v>
      </c>
      <c r="I176" s="6" t="s">
        <v>1261</v>
      </c>
      <c r="J176" s="6">
        <v>1</v>
      </c>
      <c r="M176" s="6" t="s">
        <v>39</v>
      </c>
      <c r="N176" s="8">
        <v>41462</v>
      </c>
      <c r="O176" s="6">
        <v>2013</v>
      </c>
      <c r="P176" s="6">
        <v>456</v>
      </c>
      <c r="R176" s="6">
        <v>10</v>
      </c>
      <c r="T176" s="6" t="s">
        <v>41</v>
      </c>
      <c r="U176" s="6" t="s">
        <v>42</v>
      </c>
      <c r="V176" s="6" t="s">
        <v>43</v>
      </c>
      <c r="W176" s="6" t="s">
        <v>1262</v>
      </c>
      <c r="Y176" s="6" t="s">
        <v>1263</v>
      </c>
      <c r="AA176" s="6" t="s">
        <v>1264</v>
      </c>
      <c r="AB176" s="6" t="s">
        <v>1265</v>
      </c>
      <c r="AC176" s="6">
        <v>170</v>
      </c>
      <c r="AF176" s="6" t="s">
        <v>40</v>
      </c>
      <c r="AG176" s="7"/>
      <c r="AH176" s="7"/>
      <c r="AI176" s="6" t="str">
        <f>HYPERLINK("https://doi.org/10.1515/9781400846801")</f>
        <v>https://doi.org/10.1515/9781400846801</v>
      </c>
      <c r="AK176" s="6" t="s">
        <v>48</v>
      </c>
    </row>
    <row r="177" spans="1:37" s="6" customFormat="1" x14ac:dyDescent="0.3">
      <c r="A177" s="6">
        <v>511926</v>
      </c>
      <c r="B177" s="7">
        <v>9781400832033</v>
      </c>
      <c r="C177" s="7"/>
      <c r="D177" s="7"/>
      <c r="F177" s="6" t="s">
        <v>1266</v>
      </c>
      <c r="G177" s="6" t="s">
        <v>1267</v>
      </c>
      <c r="I177" s="6" t="s">
        <v>1268</v>
      </c>
      <c r="J177" s="6">
        <v>1</v>
      </c>
      <c r="K177" s="6" t="s">
        <v>1269</v>
      </c>
      <c r="L177" s="9" t="s">
        <v>109</v>
      </c>
      <c r="M177" s="6" t="s">
        <v>39</v>
      </c>
      <c r="N177" s="8">
        <v>40360</v>
      </c>
      <c r="O177" s="6">
        <v>2000</v>
      </c>
      <c r="P177" s="6">
        <v>344</v>
      </c>
      <c r="R177" s="6">
        <v>10</v>
      </c>
      <c r="T177" s="6" t="s">
        <v>41</v>
      </c>
      <c r="U177" s="6" t="s">
        <v>52</v>
      </c>
      <c r="V177" s="6" t="s">
        <v>68</v>
      </c>
      <c r="W177" s="6" t="s">
        <v>69</v>
      </c>
      <c r="Y177" s="6" t="s">
        <v>1270</v>
      </c>
      <c r="AA177" s="6" t="s">
        <v>1271</v>
      </c>
      <c r="AB177" s="6" t="s">
        <v>1272</v>
      </c>
      <c r="AC177" s="6">
        <v>210</v>
      </c>
      <c r="AF177" s="6" t="s">
        <v>40</v>
      </c>
      <c r="AG177" s="7"/>
      <c r="AH177" s="7"/>
      <c r="AI177" s="6" t="str">
        <f>HYPERLINK("https://doi.org/10.1515/9781400832033")</f>
        <v>https://doi.org/10.1515/9781400832033</v>
      </c>
      <c r="AK177" s="6" t="s">
        <v>48</v>
      </c>
    </row>
    <row r="178" spans="1:37" s="6" customFormat="1" x14ac:dyDescent="0.3">
      <c r="A178" s="6">
        <v>598709</v>
      </c>
      <c r="B178" s="7">
        <v>9780691228006</v>
      </c>
      <c r="C178" s="7"/>
      <c r="D178" s="7"/>
      <c r="F178" s="6" t="s">
        <v>1273</v>
      </c>
      <c r="G178" s="6" t="s">
        <v>1274</v>
      </c>
      <c r="I178" s="6" t="s">
        <v>1275</v>
      </c>
      <c r="J178" s="6">
        <v>1</v>
      </c>
      <c r="K178" s="6" t="s">
        <v>133</v>
      </c>
      <c r="L178" s="9" t="s">
        <v>820</v>
      </c>
      <c r="M178" s="6" t="s">
        <v>39</v>
      </c>
      <c r="N178" s="8">
        <v>44299</v>
      </c>
      <c r="O178" s="6">
        <v>1994</v>
      </c>
      <c r="P178" s="6">
        <v>640</v>
      </c>
      <c r="R178" s="6">
        <v>10</v>
      </c>
      <c r="T178" s="6" t="s">
        <v>41</v>
      </c>
      <c r="U178" s="6" t="s">
        <v>42</v>
      </c>
      <c r="V178" s="6" t="s">
        <v>75</v>
      </c>
      <c r="W178" s="6" t="s">
        <v>76</v>
      </c>
      <c r="Y178" s="6" t="s">
        <v>1276</v>
      </c>
      <c r="AA178" s="6" t="s">
        <v>1277</v>
      </c>
      <c r="AB178" s="6" t="s">
        <v>1278</v>
      </c>
      <c r="AC178" s="6">
        <v>230</v>
      </c>
      <c r="AF178" s="6" t="s">
        <v>40</v>
      </c>
      <c r="AG178" s="7"/>
      <c r="AH178" s="7"/>
      <c r="AI178" s="6" t="str">
        <f>HYPERLINK("https://doi.org/10.1515/9780691228006")</f>
        <v>https://doi.org/10.1515/9780691228006</v>
      </c>
      <c r="AK178" s="6" t="s">
        <v>48</v>
      </c>
    </row>
    <row r="179" spans="1:37" s="6" customFormat="1" x14ac:dyDescent="0.3">
      <c r="A179" s="6">
        <v>557245</v>
      </c>
      <c r="B179" s="7">
        <v>9780520954793</v>
      </c>
      <c r="C179" s="7"/>
      <c r="D179" s="7"/>
      <c r="F179" s="6" t="s">
        <v>1279</v>
      </c>
      <c r="G179" s="6" t="s">
        <v>1280</v>
      </c>
      <c r="H179" s="6" t="s">
        <v>1281</v>
      </c>
      <c r="J179" s="6">
        <v>1</v>
      </c>
      <c r="K179" s="6" t="s">
        <v>108</v>
      </c>
      <c r="L179" s="9" t="s">
        <v>866</v>
      </c>
      <c r="M179" s="6" t="s">
        <v>110</v>
      </c>
      <c r="N179" s="8">
        <v>41444</v>
      </c>
      <c r="O179" s="6">
        <v>2013</v>
      </c>
      <c r="P179" s="6">
        <v>264</v>
      </c>
      <c r="R179" s="6">
        <v>10</v>
      </c>
      <c r="T179" s="6" t="s">
        <v>41</v>
      </c>
      <c r="U179" s="6" t="s">
        <v>42</v>
      </c>
      <c r="V179" s="6" t="s">
        <v>43</v>
      </c>
      <c r="W179" s="6" t="s">
        <v>1282</v>
      </c>
      <c r="Y179" s="6" t="s">
        <v>1283</v>
      </c>
      <c r="Z179" s="6" t="s">
        <v>1284</v>
      </c>
      <c r="AB179" s="6" t="s">
        <v>1285</v>
      </c>
      <c r="AC179" s="6">
        <v>443.95</v>
      </c>
      <c r="AF179" s="6" t="s">
        <v>40</v>
      </c>
      <c r="AG179" s="7"/>
      <c r="AH179" s="7"/>
      <c r="AI179" s="6" t="str">
        <f>HYPERLINK("https://doi.org/10.1525/9780520954793")</f>
        <v>https://doi.org/10.1525/9780520954793</v>
      </c>
      <c r="AK179" s="6" t="s">
        <v>48</v>
      </c>
    </row>
    <row r="180" spans="1:37" s="6" customFormat="1" x14ac:dyDescent="0.3">
      <c r="A180" s="6">
        <v>569788</v>
      </c>
      <c r="B180" s="7">
        <v>9780520973343</v>
      </c>
      <c r="C180" s="7"/>
      <c r="D180" s="7"/>
      <c r="F180" s="6" t="s">
        <v>1286</v>
      </c>
      <c r="G180" s="6" t="s">
        <v>1287</v>
      </c>
      <c r="H180" s="6" t="s">
        <v>1288</v>
      </c>
      <c r="J180" s="6">
        <v>1</v>
      </c>
      <c r="K180" s="6" t="s">
        <v>1149</v>
      </c>
      <c r="L180" s="9" t="s">
        <v>150</v>
      </c>
      <c r="M180" s="6" t="s">
        <v>110</v>
      </c>
      <c r="N180" s="8">
        <v>43697</v>
      </c>
      <c r="O180" s="6">
        <v>2019</v>
      </c>
      <c r="P180" s="6">
        <v>328</v>
      </c>
      <c r="R180" s="6">
        <v>10</v>
      </c>
      <c r="T180" s="6" t="s">
        <v>41</v>
      </c>
      <c r="U180" s="6" t="s">
        <v>52</v>
      </c>
      <c r="V180" s="6" t="s">
        <v>53</v>
      </c>
      <c r="W180" s="6" t="s">
        <v>1289</v>
      </c>
      <c r="Y180" s="6" t="s">
        <v>1290</v>
      </c>
      <c r="Z180" s="6" t="s">
        <v>1291</v>
      </c>
      <c r="AB180" s="6" t="s">
        <v>1292</v>
      </c>
      <c r="AC180" s="6">
        <v>373.95</v>
      </c>
      <c r="AF180" s="6" t="s">
        <v>40</v>
      </c>
      <c r="AG180" s="7"/>
      <c r="AH180" s="7"/>
      <c r="AI180" s="6" t="str">
        <f>HYPERLINK("https://doi.org/10.1525/9780520973343")</f>
        <v>https://doi.org/10.1525/9780520973343</v>
      </c>
      <c r="AK180" s="6" t="s">
        <v>48</v>
      </c>
    </row>
    <row r="181" spans="1:37" s="6" customFormat="1" x14ac:dyDescent="0.3">
      <c r="A181" s="6">
        <v>589078</v>
      </c>
      <c r="B181" s="7">
        <v>9781503612471</v>
      </c>
      <c r="C181" s="7"/>
      <c r="D181" s="7"/>
      <c r="F181" s="6" t="s">
        <v>1293</v>
      </c>
      <c r="G181" s="6" t="s">
        <v>1294</v>
      </c>
      <c r="H181" s="6" t="s">
        <v>1295</v>
      </c>
      <c r="J181" s="6">
        <v>1</v>
      </c>
      <c r="K181" s="6" t="s">
        <v>1296</v>
      </c>
      <c r="M181" s="6" t="s">
        <v>678</v>
      </c>
      <c r="N181" s="8">
        <v>44019</v>
      </c>
      <c r="O181" s="6">
        <v>2020</v>
      </c>
      <c r="P181" s="6">
        <v>264</v>
      </c>
      <c r="R181" s="6">
        <v>10</v>
      </c>
      <c r="T181" s="6" t="s">
        <v>41</v>
      </c>
      <c r="U181" s="6" t="s">
        <v>91</v>
      </c>
      <c r="V181" s="6" t="s">
        <v>398</v>
      </c>
      <c r="W181" s="6" t="s">
        <v>1297</v>
      </c>
      <c r="Y181" s="6" t="s">
        <v>1298</v>
      </c>
      <c r="Z181" s="6" t="s">
        <v>1299</v>
      </c>
      <c r="AA181" s="6" t="s">
        <v>1300</v>
      </c>
      <c r="AB181" s="6" t="s">
        <v>1301</v>
      </c>
      <c r="AC181" s="6">
        <v>114.95</v>
      </c>
      <c r="AF181" s="6" t="s">
        <v>40</v>
      </c>
      <c r="AG181" s="7"/>
      <c r="AH181" s="7"/>
      <c r="AI181" s="6" t="str">
        <f>HYPERLINK("https://doi.org/10.1515/9781503612471")</f>
        <v>https://doi.org/10.1515/9781503612471</v>
      </c>
      <c r="AK181" s="6" t="s">
        <v>48</v>
      </c>
    </row>
    <row r="182" spans="1:37" s="6" customFormat="1" x14ac:dyDescent="0.3">
      <c r="A182" s="6">
        <v>514763</v>
      </c>
      <c r="B182" s="7">
        <v>9780674036536</v>
      </c>
      <c r="C182" s="7"/>
      <c r="D182" s="7"/>
      <c r="F182" s="6" t="s">
        <v>1302</v>
      </c>
      <c r="G182" s="6" t="s">
        <v>1303</v>
      </c>
      <c r="H182" s="6" t="s">
        <v>1304</v>
      </c>
      <c r="J182" s="6">
        <v>1</v>
      </c>
      <c r="M182" s="6" t="s">
        <v>90</v>
      </c>
      <c r="N182" s="8">
        <v>39797</v>
      </c>
      <c r="O182" s="6">
        <v>2008</v>
      </c>
      <c r="P182" s="6">
        <v>432</v>
      </c>
      <c r="R182" s="6">
        <v>10</v>
      </c>
      <c r="T182" s="6" t="s">
        <v>41</v>
      </c>
      <c r="U182" s="6" t="s">
        <v>91</v>
      </c>
      <c r="V182" s="6" t="s">
        <v>398</v>
      </c>
      <c r="W182" s="6" t="s">
        <v>1305</v>
      </c>
      <c r="Y182" s="6" t="s">
        <v>1306</v>
      </c>
      <c r="Z182" s="6" t="s">
        <v>1307</v>
      </c>
      <c r="AA182" s="6" t="s">
        <v>1308</v>
      </c>
      <c r="AC182" s="6">
        <v>58</v>
      </c>
      <c r="AF182" s="6" t="s">
        <v>40</v>
      </c>
      <c r="AG182" s="7"/>
      <c r="AH182" s="7"/>
      <c r="AI182" s="6" t="str">
        <f>HYPERLINK("https://doi.org/10.4159/9780674036536")</f>
        <v>https://doi.org/10.4159/9780674036536</v>
      </c>
      <c r="AK182" s="6" t="s">
        <v>48</v>
      </c>
    </row>
    <row r="183" spans="1:37" s="6" customFormat="1" x14ac:dyDescent="0.3">
      <c r="A183" s="6">
        <v>603460</v>
      </c>
      <c r="B183" s="7">
        <v>9781478021445</v>
      </c>
      <c r="C183" s="7"/>
      <c r="D183" s="7"/>
      <c r="F183" s="6" t="s">
        <v>1309</v>
      </c>
      <c r="H183" s="6" t="s">
        <v>1310</v>
      </c>
      <c r="J183" s="6">
        <v>1</v>
      </c>
      <c r="M183" s="6" t="s">
        <v>190</v>
      </c>
      <c r="N183" s="8">
        <v>44284</v>
      </c>
      <c r="O183" s="6">
        <v>2021</v>
      </c>
      <c r="P183" s="6">
        <v>211</v>
      </c>
      <c r="R183" s="6">
        <v>10</v>
      </c>
      <c r="T183" s="6" t="s">
        <v>41</v>
      </c>
      <c r="U183" s="6" t="s">
        <v>91</v>
      </c>
      <c r="V183" s="6" t="s">
        <v>92</v>
      </c>
      <c r="W183" s="6" t="s">
        <v>1311</v>
      </c>
      <c r="Y183" s="6" t="s">
        <v>1312</v>
      </c>
      <c r="Z183" s="6" t="s">
        <v>1313</v>
      </c>
      <c r="AA183" s="6" t="s">
        <v>1314</v>
      </c>
      <c r="AB183" s="6" t="s">
        <v>1315</v>
      </c>
      <c r="AC183" s="6">
        <v>130.94999999999999</v>
      </c>
      <c r="AF183" s="6" t="s">
        <v>40</v>
      </c>
      <c r="AG183" s="7"/>
      <c r="AH183" s="7"/>
      <c r="AI183" s="6" t="str">
        <f>HYPERLINK("https://doi.org/10.1515/9781478021445?locatt=mode:legacy")</f>
        <v>https://doi.org/10.1515/9781478021445?locatt=mode:legacy</v>
      </c>
      <c r="AK183" s="6" t="s">
        <v>48</v>
      </c>
    </row>
    <row r="184" spans="1:37" s="6" customFormat="1" x14ac:dyDescent="0.3">
      <c r="A184" s="6">
        <v>568990</v>
      </c>
      <c r="B184" s="7">
        <v>9781501724992</v>
      </c>
      <c r="C184" s="7"/>
      <c r="D184" s="7"/>
      <c r="F184" s="6" t="s">
        <v>1316</v>
      </c>
      <c r="G184" s="6" t="s">
        <v>1317</v>
      </c>
      <c r="I184" s="6" t="s">
        <v>1318</v>
      </c>
      <c r="J184" s="6">
        <v>1</v>
      </c>
      <c r="K184" s="6" t="s">
        <v>1096</v>
      </c>
      <c r="M184" s="6" t="s">
        <v>356</v>
      </c>
      <c r="N184" s="8">
        <v>43646</v>
      </c>
      <c r="O184" s="6">
        <v>1993</v>
      </c>
      <c r="P184" s="6">
        <v>304</v>
      </c>
      <c r="R184" s="6">
        <v>283.5</v>
      </c>
      <c r="T184" s="6" t="s">
        <v>41</v>
      </c>
      <c r="U184" s="6" t="s">
        <v>52</v>
      </c>
      <c r="V184" s="6" t="s">
        <v>945</v>
      </c>
      <c r="W184" s="6" t="s">
        <v>1319</v>
      </c>
      <c r="Y184" s="6" t="s">
        <v>1320</v>
      </c>
      <c r="AB184" s="6" t="s">
        <v>1321</v>
      </c>
      <c r="AC184" s="6">
        <v>130.94999999999999</v>
      </c>
      <c r="AF184" s="6" t="s">
        <v>40</v>
      </c>
      <c r="AG184" s="7"/>
      <c r="AH184" s="7"/>
      <c r="AI184" s="6" t="str">
        <f>HYPERLINK("https://doi.org/10.7591/9781501724992")</f>
        <v>https://doi.org/10.7591/9781501724992</v>
      </c>
      <c r="AK184" s="6" t="s">
        <v>48</v>
      </c>
    </row>
    <row r="185" spans="1:37" s="6" customFormat="1" x14ac:dyDescent="0.3">
      <c r="A185" s="6">
        <v>554185</v>
      </c>
      <c r="B185" s="7">
        <v>9780231545044</v>
      </c>
      <c r="C185" s="7"/>
      <c r="D185" s="7"/>
      <c r="F185" s="6" t="s">
        <v>1322</v>
      </c>
      <c r="G185" s="6" t="s">
        <v>1323</v>
      </c>
      <c r="I185" s="6" t="s">
        <v>1324</v>
      </c>
      <c r="J185" s="6">
        <v>1</v>
      </c>
      <c r="M185" s="6" t="s">
        <v>60</v>
      </c>
      <c r="N185" s="8">
        <v>43480</v>
      </c>
      <c r="O185" s="6">
        <v>2019</v>
      </c>
      <c r="R185" s="6">
        <v>10</v>
      </c>
      <c r="T185" s="6" t="s">
        <v>41</v>
      </c>
      <c r="U185" s="6" t="s">
        <v>91</v>
      </c>
      <c r="V185" s="6" t="s">
        <v>92</v>
      </c>
      <c r="W185" s="6" t="s">
        <v>1325</v>
      </c>
      <c r="Y185" s="6" t="s">
        <v>1326</v>
      </c>
      <c r="Z185" s="6" t="s">
        <v>1327</v>
      </c>
      <c r="AA185" s="6" t="s">
        <v>1328</v>
      </c>
      <c r="AB185" s="6" t="s">
        <v>1329</v>
      </c>
      <c r="AC185" s="6">
        <v>32.950000000000003</v>
      </c>
      <c r="AF185" s="6" t="s">
        <v>40</v>
      </c>
      <c r="AG185" s="7"/>
      <c r="AH185" s="7"/>
      <c r="AI185" s="6" t="str">
        <f>HYPERLINK("https://doi.org/10.7312/elle18362")</f>
        <v>https://doi.org/10.7312/elle18362</v>
      </c>
      <c r="AK185" s="6" t="s">
        <v>48</v>
      </c>
    </row>
    <row r="186" spans="1:37" s="6" customFormat="1" x14ac:dyDescent="0.3">
      <c r="A186" s="6">
        <v>542226</v>
      </c>
      <c r="B186" s="7">
        <v>9781400888535</v>
      </c>
      <c r="C186" s="7"/>
      <c r="D186" s="7"/>
      <c r="F186" s="6" t="s">
        <v>1330</v>
      </c>
      <c r="G186" s="6" t="s">
        <v>1331</v>
      </c>
      <c r="H186" s="6" t="s">
        <v>1332</v>
      </c>
      <c r="J186" s="6">
        <v>1</v>
      </c>
      <c r="K186" s="6" t="s">
        <v>1333</v>
      </c>
      <c r="L186" s="9" t="s">
        <v>1334</v>
      </c>
      <c r="M186" s="6" t="s">
        <v>39</v>
      </c>
      <c r="N186" s="8">
        <v>42986</v>
      </c>
      <c r="O186" s="6">
        <v>2018</v>
      </c>
      <c r="P186" s="6">
        <v>336</v>
      </c>
      <c r="Q186" s="6">
        <v>1</v>
      </c>
      <c r="R186" s="6">
        <v>10</v>
      </c>
      <c r="T186" s="6" t="s">
        <v>41</v>
      </c>
      <c r="U186" s="6" t="s">
        <v>52</v>
      </c>
      <c r="V186" s="6" t="s">
        <v>268</v>
      </c>
      <c r="W186" s="6" t="s">
        <v>1335</v>
      </c>
      <c r="Y186" s="6" t="s">
        <v>1336</v>
      </c>
      <c r="AA186" s="6" t="s">
        <v>1337</v>
      </c>
      <c r="AB186" s="6" t="s">
        <v>1338</v>
      </c>
      <c r="AC186" s="6">
        <v>95</v>
      </c>
      <c r="AF186" s="6" t="s">
        <v>40</v>
      </c>
      <c r="AG186" s="7"/>
      <c r="AH186" s="7"/>
      <c r="AI186" s="6" t="str">
        <f>HYPERLINK("https://doi.org/10.1515/9781400888535?locatt=mode:legacy")</f>
        <v>https://doi.org/10.1515/9781400888535?locatt=mode:legacy</v>
      </c>
      <c r="AK186" s="6" t="s">
        <v>48</v>
      </c>
    </row>
    <row r="187" spans="1:37" s="6" customFormat="1" x14ac:dyDescent="0.3">
      <c r="A187" s="6">
        <v>555723</v>
      </c>
      <c r="B187" s="7">
        <v>9780520963207</v>
      </c>
      <c r="C187" s="7"/>
      <c r="D187" s="7"/>
      <c r="F187" s="6" t="s">
        <v>1339</v>
      </c>
      <c r="G187" s="6" t="s">
        <v>1340</v>
      </c>
      <c r="H187" s="6" t="s">
        <v>1341</v>
      </c>
      <c r="J187" s="6">
        <v>1</v>
      </c>
      <c r="K187" s="6" t="s">
        <v>1342</v>
      </c>
      <c r="L187" s="9" t="s">
        <v>134</v>
      </c>
      <c r="M187" s="6" t="s">
        <v>110</v>
      </c>
      <c r="N187" s="8">
        <v>42815</v>
      </c>
      <c r="O187" s="6">
        <v>2017</v>
      </c>
      <c r="P187" s="6">
        <v>360</v>
      </c>
      <c r="R187" s="6">
        <v>10</v>
      </c>
      <c r="T187" s="6" t="s">
        <v>41</v>
      </c>
      <c r="U187" s="6" t="s">
        <v>91</v>
      </c>
      <c r="V187" s="6" t="s">
        <v>92</v>
      </c>
      <c r="W187" s="6" t="s">
        <v>1343</v>
      </c>
      <c r="Y187" s="6" t="s">
        <v>1344</v>
      </c>
      <c r="Z187" s="6" t="s">
        <v>1345</v>
      </c>
      <c r="AB187" s="6" t="s">
        <v>1346</v>
      </c>
      <c r="AC187" s="6">
        <v>443.95</v>
      </c>
      <c r="AF187" s="6" t="s">
        <v>40</v>
      </c>
      <c r="AG187" s="7"/>
      <c r="AH187" s="7"/>
      <c r="AI187" s="6" t="str">
        <f>HYPERLINK("https://doi.org/10.1525/9780520963207")</f>
        <v>https://doi.org/10.1525/9780520963207</v>
      </c>
      <c r="AK187" s="6" t="s">
        <v>48</v>
      </c>
    </row>
    <row r="188" spans="1:37" s="6" customFormat="1" x14ac:dyDescent="0.3">
      <c r="A188" s="6">
        <v>601911</v>
      </c>
      <c r="B188" s="7">
        <v>9781503627352</v>
      </c>
      <c r="C188" s="7"/>
      <c r="D188" s="7"/>
      <c r="F188" s="6" t="s">
        <v>1347</v>
      </c>
      <c r="G188" s="6" t="s">
        <v>1348</v>
      </c>
      <c r="I188" s="6" t="s">
        <v>1349</v>
      </c>
      <c r="J188" s="6">
        <v>1</v>
      </c>
      <c r="M188" s="6" t="s">
        <v>678</v>
      </c>
      <c r="N188" s="8">
        <v>44582</v>
      </c>
      <c r="O188" s="6">
        <v>2013</v>
      </c>
      <c r="P188" s="6">
        <v>432</v>
      </c>
      <c r="R188" s="6">
        <v>10</v>
      </c>
      <c r="T188" s="6" t="s">
        <v>41</v>
      </c>
      <c r="U188" s="6" t="s">
        <v>91</v>
      </c>
      <c r="V188" s="6" t="s">
        <v>92</v>
      </c>
      <c r="W188" s="6" t="s">
        <v>1350</v>
      </c>
      <c r="Y188" s="6" t="s">
        <v>1351</v>
      </c>
      <c r="AC188" s="6">
        <v>114.95</v>
      </c>
      <c r="AF188" s="6" t="s">
        <v>40</v>
      </c>
      <c r="AG188" s="7"/>
      <c r="AH188" s="7"/>
      <c r="AI188" s="6" t="str">
        <f>HYPERLINK("https://doi.org/10.1515/9781503627352")</f>
        <v>https://doi.org/10.1515/9781503627352</v>
      </c>
      <c r="AK188" s="6" t="s">
        <v>48</v>
      </c>
    </row>
    <row r="189" spans="1:37" s="6" customFormat="1" x14ac:dyDescent="0.3">
      <c r="A189" s="6">
        <v>561467</v>
      </c>
      <c r="B189" s="7">
        <v>9780813574318</v>
      </c>
      <c r="C189" s="7"/>
      <c r="D189" s="7"/>
      <c r="F189" s="6" t="s">
        <v>1352</v>
      </c>
      <c r="I189" s="6" t="s">
        <v>1353</v>
      </c>
      <c r="J189" s="6">
        <v>1</v>
      </c>
      <c r="M189" s="6" t="s">
        <v>1354</v>
      </c>
      <c r="N189" s="8">
        <v>42558</v>
      </c>
      <c r="O189" s="6">
        <v>2016</v>
      </c>
      <c r="P189" s="6">
        <v>310</v>
      </c>
      <c r="R189" s="6">
        <v>10</v>
      </c>
      <c r="T189" s="6" t="s">
        <v>41</v>
      </c>
      <c r="U189" s="6" t="s">
        <v>91</v>
      </c>
      <c r="V189" s="6" t="s">
        <v>92</v>
      </c>
      <c r="W189" s="6" t="s">
        <v>1355</v>
      </c>
      <c r="Y189" s="6" t="s">
        <v>1356</v>
      </c>
      <c r="Z189" s="6" t="s">
        <v>1357</v>
      </c>
      <c r="AA189" s="6" t="s">
        <v>1358</v>
      </c>
      <c r="AB189" s="6" t="s">
        <v>1359</v>
      </c>
      <c r="AC189" s="6">
        <v>266.95</v>
      </c>
      <c r="AF189" s="6" t="s">
        <v>40</v>
      </c>
      <c r="AG189" s="7"/>
      <c r="AH189" s="7"/>
      <c r="AI189" s="6" t="str">
        <f>HYPERLINK("https://doi.org/10.36019/9780813574318")</f>
        <v>https://doi.org/10.36019/9780813574318</v>
      </c>
      <c r="AK189" s="6" t="s">
        <v>48</v>
      </c>
    </row>
    <row r="190" spans="1:37" s="6" customFormat="1" x14ac:dyDescent="0.3">
      <c r="A190" s="6">
        <v>510599</v>
      </c>
      <c r="B190" s="7">
        <v>9780812201505</v>
      </c>
      <c r="C190" s="7"/>
      <c r="D190" s="7"/>
      <c r="F190" s="6" t="s">
        <v>1360</v>
      </c>
      <c r="G190" s="6" t="s">
        <v>1361</v>
      </c>
      <c r="I190" s="6" t="s">
        <v>1362</v>
      </c>
      <c r="J190" s="6">
        <v>1</v>
      </c>
      <c r="M190" s="6" t="s">
        <v>51</v>
      </c>
      <c r="N190" s="8">
        <v>41978</v>
      </c>
      <c r="O190" s="6">
        <v>1987</v>
      </c>
      <c r="P190" s="6">
        <v>336</v>
      </c>
      <c r="R190" s="6">
        <v>10</v>
      </c>
      <c r="T190" s="6" t="s">
        <v>41</v>
      </c>
      <c r="U190" s="6" t="s">
        <v>91</v>
      </c>
      <c r="V190" s="6" t="s">
        <v>92</v>
      </c>
      <c r="W190" s="6" t="s">
        <v>1363</v>
      </c>
      <c r="Y190" s="6" t="s">
        <v>1364</v>
      </c>
      <c r="AB190" s="6" t="s">
        <v>1365</v>
      </c>
      <c r="AC190" s="6">
        <v>37.950000000000003</v>
      </c>
      <c r="AF190" s="6" t="s">
        <v>40</v>
      </c>
      <c r="AG190" s="7"/>
      <c r="AH190" s="7"/>
      <c r="AI190" s="6" t="str">
        <f>HYPERLINK("https://doi.org/10.9783/9780812201505")</f>
        <v>https://doi.org/10.9783/9780812201505</v>
      </c>
      <c r="AK190" s="6" t="s">
        <v>48</v>
      </c>
    </row>
    <row r="191" spans="1:37" s="6" customFormat="1" x14ac:dyDescent="0.3">
      <c r="A191" s="6">
        <v>525149</v>
      </c>
      <c r="B191" s="7">
        <v>9781400880843</v>
      </c>
      <c r="C191" s="7"/>
      <c r="D191" s="7"/>
      <c r="F191" s="6" t="s">
        <v>1079</v>
      </c>
      <c r="G191" s="6" t="s">
        <v>1366</v>
      </c>
      <c r="H191" s="6" t="s">
        <v>1081</v>
      </c>
      <c r="J191" s="6">
        <v>1</v>
      </c>
      <c r="K191" s="6" t="s">
        <v>1082</v>
      </c>
      <c r="L191" s="9" t="s">
        <v>1367</v>
      </c>
      <c r="M191" s="6" t="s">
        <v>39</v>
      </c>
      <c r="N191" s="8">
        <v>43557</v>
      </c>
      <c r="O191" s="6">
        <v>2019</v>
      </c>
      <c r="P191" s="6">
        <v>336</v>
      </c>
      <c r="R191" s="6">
        <v>10</v>
      </c>
      <c r="T191" s="6" t="s">
        <v>41</v>
      </c>
      <c r="U191" s="6" t="s">
        <v>52</v>
      </c>
      <c r="V191" s="6" t="s">
        <v>53</v>
      </c>
      <c r="W191" s="6" t="s">
        <v>1368</v>
      </c>
      <c r="Y191" s="6" t="s">
        <v>1369</v>
      </c>
      <c r="AA191" s="6" t="s">
        <v>1370</v>
      </c>
      <c r="AB191" s="6" t="s">
        <v>1371</v>
      </c>
      <c r="AC191" s="6">
        <v>160</v>
      </c>
      <c r="AF191" s="6" t="s">
        <v>40</v>
      </c>
      <c r="AG191" s="7"/>
      <c r="AH191" s="7"/>
      <c r="AI191" s="6" t="str">
        <f>HYPERLINK("https://doi.org/10.1515/9781400880843")</f>
        <v>https://doi.org/10.1515/9781400880843</v>
      </c>
      <c r="AK191" s="6" t="s">
        <v>48</v>
      </c>
    </row>
    <row r="192" spans="1:37" s="6" customFormat="1" x14ac:dyDescent="0.3">
      <c r="A192" s="6">
        <v>562432</v>
      </c>
      <c r="B192" s="7">
        <v>9781501735516</v>
      </c>
      <c r="C192" s="7"/>
      <c r="D192" s="7"/>
      <c r="F192" s="6" t="s">
        <v>1372</v>
      </c>
      <c r="G192" s="6" t="s">
        <v>1373</v>
      </c>
      <c r="H192" s="6" t="s">
        <v>1374</v>
      </c>
      <c r="J192" s="6">
        <v>1</v>
      </c>
      <c r="M192" s="6" t="s">
        <v>356</v>
      </c>
      <c r="N192" s="8">
        <v>43570</v>
      </c>
      <c r="O192" s="6">
        <v>2019</v>
      </c>
      <c r="P192" s="6">
        <v>360</v>
      </c>
      <c r="Q192" s="6">
        <v>2</v>
      </c>
      <c r="R192" s="6">
        <v>283.5</v>
      </c>
      <c r="T192" s="6" t="s">
        <v>41</v>
      </c>
      <c r="U192" s="6" t="s">
        <v>52</v>
      </c>
      <c r="V192" s="6" t="s">
        <v>53</v>
      </c>
      <c r="W192" s="6" t="s">
        <v>1375</v>
      </c>
      <c r="Y192" s="6" t="s">
        <v>1376</v>
      </c>
      <c r="AA192" s="6" t="s">
        <v>1377</v>
      </c>
      <c r="AB192" s="6" t="s">
        <v>1378</v>
      </c>
      <c r="AC192" s="6">
        <v>130.94999999999999</v>
      </c>
      <c r="AF192" s="6" t="s">
        <v>40</v>
      </c>
      <c r="AG192" s="7"/>
      <c r="AH192" s="7"/>
      <c r="AI192" s="6" t="str">
        <f>HYPERLINK("https://doi.org/10.7591/9781501735516")</f>
        <v>https://doi.org/10.7591/9781501735516</v>
      </c>
      <c r="AK192" s="6" t="s">
        <v>48</v>
      </c>
    </row>
    <row r="193" spans="1:37" s="6" customFormat="1" x14ac:dyDescent="0.3">
      <c r="A193" s="6">
        <v>580722</v>
      </c>
      <c r="B193" s="7">
        <v>9780520974166</v>
      </c>
      <c r="C193" s="7"/>
      <c r="D193" s="7"/>
      <c r="F193" s="6" t="s">
        <v>1379</v>
      </c>
      <c r="G193" s="6" t="s">
        <v>1380</v>
      </c>
      <c r="H193" s="6" t="s">
        <v>1381</v>
      </c>
      <c r="J193" s="6">
        <v>1</v>
      </c>
      <c r="M193" s="6" t="s">
        <v>110</v>
      </c>
      <c r="N193" s="8">
        <v>43970</v>
      </c>
      <c r="O193" s="6">
        <v>2020</v>
      </c>
      <c r="P193" s="6">
        <v>208</v>
      </c>
      <c r="R193" s="6">
        <v>10</v>
      </c>
      <c r="T193" s="6" t="s">
        <v>41</v>
      </c>
      <c r="U193" s="6" t="s">
        <v>91</v>
      </c>
      <c r="V193" s="6" t="s">
        <v>258</v>
      </c>
      <c r="W193" s="6" t="s">
        <v>1382</v>
      </c>
      <c r="Y193" s="6" t="s">
        <v>1383</v>
      </c>
      <c r="Z193" s="6" t="s">
        <v>1384</v>
      </c>
      <c r="AB193" s="6" t="s">
        <v>1385</v>
      </c>
      <c r="AC193" s="6">
        <v>373.95</v>
      </c>
      <c r="AF193" s="6" t="s">
        <v>40</v>
      </c>
      <c r="AG193" s="7"/>
      <c r="AH193" s="7"/>
      <c r="AI193" s="6" t="str">
        <f>HYPERLINK("https://doi.org/10.1525/9780520974166")</f>
        <v>https://doi.org/10.1525/9780520974166</v>
      </c>
      <c r="AK193" s="6" t="s">
        <v>48</v>
      </c>
    </row>
    <row r="194" spans="1:37" s="6" customFormat="1" x14ac:dyDescent="0.3">
      <c r="A194" s="6">
        <v>571678</v>
      </c>
      <c r="B194" s="7">
        <v>9781788924351</v>
      </c>
      <c r="C194" s="7"/>
      <c r="D194" s="7"/>
      <c r="F194" s="6" t="s">
        <v>1386</v>
      </c>
      <c r="G194" s="6" t="s">
        <v>1387</v>
      </c>
      <c r="H194" s="6" t="s">
        <v>1388</v>
      </c>
      <c r="J194" s="6">
        <v>1</v>
      </c>
      <c r="K194" s="6" t="s">
        <v>1389</v>
      </c>
      <c r="M194" s="6" t="s">
        <v>571</v>
      </c>
      <c r="N194" s="8">
        <v>43670</v>
      </c>
      <c r="O194" s="6">
        <v>2019</v>
      </c>
      <c r="R194" s="6">
        <v>10</v>
      </c>
      <c r="T194" s="6" t="s">
        <v>41</v>
      </c>
      <c r="U194" s="6" t="s">
        <v>165</v>
      </c>
      <c r="V194" s="6" t="s">
        <v>998</v>
      </c>
      <c r="W194" s="6" t="s">
        <v>1390</v>
      </c>
      <c r="Y194" s="6" t="s">
        <v>1391</v>
      </c>
      <c r="Z194" s="6" t="s">
        <v>1392</v>
      </c>
      <c r="AA194" s="6" t="s">
        <v>1393</v>
      </c>
      <c r="AB194" s="6" t="s">
        <v>1394</v>
      </c>
      <c r="AC194" s="6">
        <v>309.89999999999998</v>
      </c>
      <c r="AF194" s="6" t="s">
        <v>40</v>
      </c>
      <c r="AG194" s="7"/>
      <c r="AH194" s="7"/>
      <c r="AI194" s="6" t="str">
        <f>HYPERLINK("https://doi.org/10.21832/9781788924351")</f>
        <v>https://doi.org/10.21832/9781788924351</v>
      </c>
      <c r="AK194" s="6" t="s">
        <v>48</v>
      </c>
    </row>
    <row r="195" spans="1:37" s="6" customFormat="1" x14ac:dyDescent="0.3">
      <c r="A195" s="6">
        <v>568613</v>
      </c>
      <c r="B195" s="7">
        <v>9780520971691</v>
      </c>
      <c r="C195" s="7"/>
      <c r="D195" s="7"/>
      <c r="F195" s="6" t="s">
        <v>1395</v>
      </c>
      <c r="G195" s="6" t="s">
        <v>1396</v>
      </c>
      <c r="H195" s="6" t="s">
        <v>1397</v>
      </c>
      <c r="J195" s="6">
        <v>1</v>
      </c>
      <c r="M195" s="6" t="s">
        <v>110</v>
      </c>
      <c r="N195" s="8">
        <v>43599</v>
      </c>
      <c r="O195" s="6">
        <v>2019</v>
      </c>
      <c r="P195" s="6">
        <v>288</v>
      </c>
      <c r="R195" s="6">
        <v>10</v>
      </c>
      <c r="T195" s="6" t="s">
        <v>41</v>
      </c>
      <c r="U195" s="6" t="s">
        <v>42</v>
      </c>
      <c r="V195" s="6" t="s">
        <v>75</v>
      </c>
      <c r="W195" s="6" t="s">
        <v>1398</v>
      </c>
      <c r="Y195" s="6" t="s">
        <v>1399</v>
      </c>
      <c r="Z195" s="6" t="s">
        <v>1400</v>
      </c>
      <c r="AB195" s="6" t="s">
        <v>1401</v>
      </c>
      <c r="AC195" s="6">
        <v>373.95</v>
      </c>
      <c r="AF195" s="6" t="s">
        <v>40</v>
      </c>
      <c r="AG195" s="7"/>
      <c r="AH195" s="7"/>
      <c r="AI195" s="6" t="str">
        <f>HYPERLINK("https://doi.org/10.1525/9780520971691")</f>
        <v>https://doi.org/10.1525/9780520971691</v>
      </c>
      <c r="AK195" s="6" t="s">
        <v>48</v>
      </c>
    </row>
    <row r="196" spans="1:37" s="6" customFormat="1" x14ac:dyDescent="0.3">
      <c r="A196" s="6">
        <v>509253</v>
      </c>
      <c r="B196" s="7">
        <v>9780812201802</v>
      </c>
      <c r="C196" s="7"/>
      <c r="D196" s="7"/>
      <c r="F196" s="6" t="s">
        <v>1402</v>
      </c>
      <c r="G196" s="6" t="s">
        <v>1403</v>
      </c>
      <c r="H196" s="6" t="s">
        <v>1176</v>
      </c>
      <c r="J196" s="6">
        <v>1</v>
      </c>
      <c r="M196" s="6" t="s">
        <v>51</v>
      </c>
      <c r="N196" s="8">
        <v>40506</v>
      </c>
      <c r="O196" s="6">
        <v>1996</v>
      </c>
      <c r="P196" s="6">
        <v>568</v>
      </c>
      <c r="R196" s="6">
        <v>10</v>
      </c>
      <c r="T196" s="6" t="s">
        <v>41</v>
      </c>
      <c r="U196" s="6" t="s">
        <v>91</v>
      </c>
      <c r="V196" s="6" t="s">
        <v>92</v>
      </c>
      <c r="W196" s="6" t="s">
        <v>1404</v>
      </c>
      <c r="Y196" s="6" t="s">
        <v>1405</v>
      </c>
      <c r="AA196" s="6" t="s">
        <v>1406</v>
      </c>
      <c r="AB196" s="6" t="s">
        <v>1407</v>
      </c>
      <c r="AC196" s="6">
        <v>27.95</v>
      </c>
      <c r="AF196" s="6" t="s">
        <v>40</v>
      </c>
      <c r="AG196" s="7"/>
      <c r="AH196" s="7"/>
      <c r="AI196" s="6" t="str">
        <f>HYPERLINK("https://doi.org/10.9783/9780812201802")</f>
        <v>https://doi.org/10.9783/9780812201802</v>
      </c>
      <c r="AK196" s="6" t="s">
        <v>48</v>
      </c>
    </row>
    <row r="197" spans="1:37" s="6" customFormat="1" x14ac:dyDescent="0.3">
      <c r="A197" s="6">
        <v>582216</v>
      </c>
      <c r="B197" s="7">
        <v>9780822373490</v>
      </c>
      <c r="C197" s="7"/>
      <c r="D197" s="7"/>
      <c r="F197" s="6" t="s">
        <v>1408</v>
      </c>
      <c r="I197" s="6" t="s">
        <v>1409</v>
      </c>
      <c r="J197" s="6">
        <v>1</v>
      </c>
      <c r="M197" s="6" t="s">
        <v>190</v>
      </c>
      <c r="N197" s="8">
        <v>42656</v>
      </c>
      <c r="O197" s="6">
        <v>2016</v>
      </c>
      <c r="P197" s="6">
        <v>360</v>
      </c>
      <c r="R197" s="6">
        <v>283.5</v>
      </c>
      <c r="T197" s="6" t="s">
        <v>41</v>
      </c>
      <c r="U197" s="6" t="s">
        <v>91</v>
      </c>
      <c r="V197" s="6" t="s">
        <v>92</v>
      </c>
      <c r="W197" s="6" t="s">
        <v>1410</v>
      </c>
      <c r="Y197" s="6" t="s">
        <v>1411</v>
      </c>
      <c r="Z197" s="6" t="s">
        <v>1412</v>
      </c>
      <c r="AA197" s="6" t="s">
        <v>1413</v>
      </c>
      <c r="AB197" s="6" t="s">
        <v>1414</v>
      </c>
      <c r="AC197" s="6">
        <v>140.94999999999999</v>
      </c>
      <c r="AF197" s="6" t="s">
        <v>40</v>
      </c>
      <c r="AG197" s="7"/>
      <c r="AH197" s="7"/>
      <c r="AI197" s="6" t="str">
        <f>HYPERLINK("https://doi.org/10.1515/9780822373490")</f>
        <v>https://doi.org/10.1515/9780822373490</v>
      </c>
      <c r="AK197" s="6" t="s">
        <v>48</v>
      </c>
    </row>
    <row r="198" spans="1:37" s="6" customFormat="1" x14ac:dyDescent="0.3">
      <c r="A198" s="6">
        <v>552254</v>
      </c>
      <c r="B198" s="7">
        <v>9780801467493</v>
      </c>
      <c r="C198" s="7"/>
      <c r="D198" s="7"/>
      <c r="F198" s="6" t="s">
        <v>1415</v>
      </c>
      <c r="H198" s="6" t="s">
        <v>1416</v>
      </c>
      <c r="J198" s="6">
        <v>3</v>
      </c>
      <c r="M198" s="6" t="s">
        <v>356</v>
      </c>
      <c r="N198" s="8">
        <v>41379</v>
      </c>
      <c r="O198" s="6">
        <v>2013</v>
      </c>
      <c r="P198" s="6">
        <v>336</v>
      </c>
      <c r="Q198" s="6">
        <v>4</v>
      </c>
      <c r="R198" s="6">
        <v>283.5</v>
      </c>
      <c r="T198" s="6" t="s">
        <v>41</v>
      </c>
      <c r="U198" s="6" t="s">
        <v>52</v>
      </c>
      <c r="V198" s="6" t="s">
        <v>268</v>
      </c>
      <c r="W198" s="6" t="s">
        <v>1417</v>
      </c>
      <c r="Y198" s="6" t="s">
        <v>1418</v>
      </c>
      <c r="AA198" s="6" t="s">
        <v>1419</v>
      </c>
      <c r="AB198" s="6" t="s">
        <v>1420</v>
      </c>
      <c r="AC198" s="6">
        <v>130.94999999999999</v>
      </c>
      <c r="AF198" s="6" t="s">
        <v>40</v>
      </c>
      <c r="AG198" s="7"/>
      <c r="AH198" s="7"/>
      <c r="AI198" s="6" t="str">
        <f>HYPERLINK("https://doi.org/10.7591/9780801467493")</f>
        <v>https://doi.org/10.7591/9780801467493</v>
      </c>
      <c r="AK198" s="6" t="s">
        <v>48</v>
      </c>
    </row>
    <row r="199" spans="1:37" s="6" customFormat="1" x14ac:dyDescent="0.3">
      <c r="A199" s="6">
        <v>507365</v>
      </c>
      <c r="B199" s="7">
        <v>9781400849109</v>
      </c>
      <c r="C199" s="7"/>
      <c r="D199" s="7"/>
      <c r="F199" s="6" t="s">
        <v>1421</v>
      </c>
      <c r="G199" s="6" t="s">
        <v>1422</v>
      </c>
      <c r="H199" s="6" t="s">
        <v>1423</v>
      </c>
      <c r="J199" s="6">
        <v>1</v>
      </c>
      <c r="K199" s="6" t="s">
        <v>859</v>
      </c>
      <c r="M199" s="6" t="s">
        <v>39</v>
      </c>
      <c r="N199" s="8">
        <v>41493</v>
      </c>
      <c r="O199" s="6">
        <v>2006</v>
      </c>
      <c r="P199" s="6">
        <v>352</v>
      </c>
      <c r="R199" s="6">
        <v>10</v>
      </c>
      <c r="T199" s="6" t="s">
        <v>41</v>
      </c>
      <c r="U199" s="6" t="s">
        <v>42</v>
      </c>
      <c r="V199" s="6" t="s">
        <v>75</v>
      </c>
      <c r="W199" s="6" t="s">
        <v>1424</v>
      </c>
      <c r="Y199" s="6" t="s">
        <v>1425</v>
      </c>
      <c r="AA199" s="6" t="s">
        <v>1426</v>
      </c>
      <c r="AB199" s="6" t="s">
        <v>1427</v>
      </c>
      <c r="AC199" s="6">
        <v>160</v>
      </c>
      <c r="AF199" s="6" t="s">
        <v>40</v>
      </c>
      <c r="AG199" s="7"/>
      <c r="AH199" s="7"/>
      <c r="AI199" s="6" t="str">
        <f>HYPERLINK("https://doi.org/10.1515/9781400849109")</f>
        <v>https://doi.org/10.1515/9781400849109</v>
      </c>
      <c r="AK199" s="6" t="s">
        <v>48</v>
      </c>
    </row>
    <row r="200" spans="1:37" s="6" customFormat="1" x14ac:dyDescent="0.3">
      <c r="A200" s="6">
        <v>601283</v>
      </c>
      <c r="B200" s="7">
        <v>9780691229218</v>
      </c>
      <c r="C200" s="7"/>
      <c r="D200" s="7"/>
      <c r="F200" s="6" t="s">
        <v>1428</v>
      </c>
      <c r="G200" s="6" t="s">
        <v>1429</v>
      </c>
      <c r="H200" s="6" t="s">
        <v>1430</v>
      </c>
      <c r="J200" s="6">
        <v>1</v>
      </c>
      <c r="K200" s="6" t="s">
        <v>256</v>
      </c>
      <c r="L200" s="9" t="s">
        <v>1431</v>
      </c>
      <c r="M200" s="6" t="s">
        <v>39</v>
      </c>
      <c r="N200" s="8">
        <v>44425</v>
      </c>
      <c r="O200" s="6">
        <v>2011</v>
      </c>
      <c r="P200" s="6">
        <v>248</v>
      </c>
      <c r="R200" s="6">
        <v>10</v>
      </c>
      <c r="T200" s="6" t="s">
        <v>41</v>
      </c>
      <c r="U200" s="6" t="s">
        <v>91</v>
      </c>
      <c r="V200" s="6" t="s">
        <v>228</v>
      </c>
      <c r="W200" s="6" t="s">
        <v>1432</v>
      </c>
      <c r="Y200" s="6" t="s">
        <v>1433</v>
      </c>
      <c r="AA200" s="6" t="s">
        <v>1434</v>
      </c>
      <c r="AB200" s="6" t="s">
        <v>1435</v>
      </c>
      <c r="AC200" s="6">
        <v>78</v>
      </c>
      <c r="AF200" s="6" t="s">
        <v>40</v>
      </c>
      <c r="AG200" s="7"/>
      <c r="AH200" s="7"/>
      <c r="AI200" s="6" t="str">
        <f>HYPERLINK("https://doi.org/10.1515/9780691229218?locatt=mode:legacy")</f>
        <v>https://doi.org/10.1515/9780691229218?locatt=mode:legacy</v>
      </c>
      <c r="AK200" s="6" t="s">
        <v>48</v>
      </c>
    </row>
    <row r="201" spans="1:37" s="6" customFormat="1" x14ac:dyDescent="0.3">
      <c r="A201" s="6">
        <v>609800</v>
      </c>
      <c r="B201" s="7">
        <v>9781978815001</v>
      </c>
      <c r="C201" s="7"/>
      <c r="D201" s="7"/>
      <c r="F201" s="6" t="s">
        <v>1436</v>
      </c>
      <c r="G201" s="6" t="s">
        <v>1437</v>
      </c>
      <c r="H201" s="6" t="s">
        <v>1438</v>
      </c>
      <c r="J201" s="6">
        <v>1</v>
      </c>
      <c r="K201" s="6" t="s">
        <v>1439</v>
      </c>
      <c r="M201" s="6" t="s">
        <v>1354</v>
      </c>
      <c r="N201" s="8">
        <v>44281</v>
      </c>
      <c r="O201" s="6">
        <v>2021</v>
      </c>
      <c r="P201" s="6">
        <v>286</v>
      </c>
      <c r="R201" s="6">
        <v>10</v>
      </c>
      <c r="T201" s="6" t="s">
        <v>41</v>
      </c>
      <c r="U201" s="6" t="s">
        <v>52</v>
      </c>
      <c r="V201" s="6" t="s">
        <v>53</v>
      </c>
      <c r="W201" s="6" t="s">
        <v>1440</v>
      </c>
      <c r="Y201" s="6" t="s">
        <v>1441</v>
      </c>
      <c r="Z201" s="6" t="s">
        <v>1442</v>
      </c>
      <c r="AA201" s="6" t="s">
        <v>1443</v>
      </c>
      <c r="AB201" s="6" t="s">
        <v>1444</v>
      </c>
      <c r="AC201" s="6">
        <v>266.95</v>
      </c>
      <c r="AF201" s="6" t="s">
        <v>40</v>
      </c>
      <c r="AG201" s="7"/>
      <c r="AH201" s="7"/>
      <c r="AI201" s="6" t="str">
        <f>HYPERLINK("https://doi.org/10.36019/9781978815001")</f>
        <v>https://doi.org/10.36019/9781978815001</v>
      </c>
      <c r="AK201" s="6" t="s">
        <v>48</v>
      </c>
    </row>
    <row r="202" spans="1:37" s="6" customFormat="1" x14ac:dyDescent="0.3">
      <c r="A202" s="6">
        <v>618225</v>
      </c>
      <c r="B202" s="7">
        <v>9781646021765</v>
      </c>
      <c r="C202" s="7"/>
      <c r="D202" s="7"/>
      <c r="F202" s="6" t="s">
        <v>1445</v>
      </c>
      <c r="H202" s="6" t="s">
        <v>1446</v>
      </c>
      <c r="J202" s="6">
        <v>1</v>
      </c>
      <c r="K202" s="6" t="s">
        <v>1447</v>
      </c>
      <c r="L202" s="9" t="s">
        <v>134</v>
      </c>
      <c r="M202" s="6" t="s">
        <v>1448</v>
      </c>
      <c r="N202" s="8">
        <v>44470</v>
      </c>
      <c r="O202" s="6">
        <v>2021</v>
      </c>
      <c r="P202" s="6">
        <v>712</v>
      </c>
      <c r="Q202" s="6">
        <v>308</v>
      </c>
      <c r="R202" s="6">
        <v>10</v>
      </c>
      <c r="T202" s="6" t="s">
        <v>41</v>
      </c>
      <c r="U202" s="6" t="s">
        <v>91</v>
      </c>
      <c r="V202" s="6" t="s">
        <v>92</v>
      </c>
      <c r="W202" s="6" t="s">
        <v>1449</v>
      </c>
      <c r="Y202" s="6" t="s">
        <v>1450</v>
      </c>
      <c r="AA202" s="6" t="s">
        <v>1451</v>
      </c>
      <c r="AB202" s="6" t="s">
        <v>1452</v>
      </c>
      <c r="AC202" s="6">
        <v>274.95</v>
      </c>
      <c r="AF202" s="6" t="s">
        <v>40</v>
      </c>
      <c r="AG202" s="7"/>
      <c r="AH202" s="7"/>
      <c r="AI202" s="6" t="str">
        <f>HYPERLINK("https://doi.org/10.1515/9781646021765?locatt=mode:legacy")</f>
        <v>https://doi.org/10.1515/9781646021765?locatt=mode:legacy</v>
      </c>
      <c r="AK202" s="6" t="s">
        <v>48</v>
      </c>
    </row>
    <row r="203" spans="1:37" s="6" customFormat="1" x14ac:dyDescent="0.3">
      <c r="A203" s="6">
        <v>550458</v>
      </c>
      <c r="B203" s="7">
        <v>9780300240528</v>
      </c>
      <c r="C203" s="7"/>
      <c r="D203" s="7"/>
      <c r="F203" s="6" t="s">
        <v>1453</v>
      </c>
      <c r="G203" s="6" t="s">
        <v>1454</v>
      </c>
      <c r="H203" s="6" t="s">
        <v>1455</v>
      </c>
      <c r="J203" s="6">
        <v>1</v>
      </c>
      <c r="M203" s="6" t="s">
        <v>159</v>
      </c>
      <c r="N203" s="8">
        <v>43347</v>
      </c>
      <c r="O203" s="6">
        <v>2018</v>
      </c>
      <c r="P203" s="6">
        <v>896</v>
      </c>
      <c r="R203" s="6">
        <v>10</v>
      </c>
      <c r="T203" s="6" t="s">
        <v>41</v>
      </c>
      <c r="U203" s="6" t="s">
        <v>52</v>
      </c>
      <c r="V203" s="6" t="s">
        <v>53</v>
      </c>
      <c r="W203" s="6" t="s">
        <v>1456</v>
      </c>
      <c r="Y203" s="6" t="s">
        <v>1457</v>
      </c>
      <c r="AB203" s="6" t="s">
        <v>1458</v>
      </c>
      <c r="AC203" s="6">
        <v>78.95</v>
      </c>
      <c r="AF203" s="6" t="s">
        <v>40</v>
      </c>
      <c r="AG203" s="7"/>
      <c r="AH203" s="7"/>
      <c r="AI203" s="6" t="str">
        <f>HYPERLINK("https://doi.org/10.12987/9780300240528?locatt=mode:legacy")</f>
        <v>https://doi.org/10.12987/9780300240528?locatt=mode:legacy</v>
      </c>
      <c r="AK203" s="6" t="s">
        <v>48</v>
      </c>
    </row>
    <row r="204" spans="1:37" s="6" customFormat="1" x14ac:dyDescent="0.3">
      <c r="A204" s="6">
        <v>604563</v>
      </c>
      <c r="B204" s="7">
        <v>9780674258808</v>
      </c>
      <c r="C204" s="7"/>
      <c r="D204" s="7"/>
      <c r="F204" s="6" t="s">
        <v>1459</v>
      </c>
      <c r="G204" s="6" t="s">
        <v>1460</v>
      </c>
      <c r="H204" s="6" t="s">
        <v>1461</v>
      </c>
      <c r="J204" s="6">
        <v>1</v>
      </c>
      <c r="M204" s="6" t="s">
        <v>90</v>
      </c>
      <c r="N204" s="8">
        <v>44250</v>
      </c>
      <c r="O204" s="6">
        <v>2021</v>
      </c>
      <c r="P204" s="6">
        <v>608</v>
      </c>
      <c r="R204" s="6">
        <v>10</v>
      </c>
      <c r="T204" s="6" t="s">
        <v>41</v>
      </c>
      <c r="U204" s="6" t="s">
        <v>91</v>
      </c>
      <c r="V204" s="6" t="s">
        <v>398</v>
      </c>
      <c r="W204" s="6" t="s">
        <v>1462</v>
      </c>
      <c r="Y204" s="6" t="s">
        <v>1463</v>
      </c>
      <c r="Z204" s="6" t="s">
        <v>1464</v>
      </c>
      <c r="AA204" s="6" t="s">
        <v>1465</v>
      </c>
      <c r="AC204" s="6">
        <v>76</v>
      </c>
      <c r="AF204" s="6" t="s">
        <v>40</v>
      </c>
      <c r="AG204" s="7"/>
      <c r="AH204" s="7"/>
      <c r="AI204" s="6" t="str">
        <f>HYPERLINK("https://doi.org/10.4159/9780674258808?locatt=mode:legacy")</f>
        <v>https://doi.org/10.4159/9780674258808?locatt=mode:legacy</v>
      </c>
      <c r="AK204" s="6" t="s">
        <v>48</v>
      </c>
    </row>
    <row r="205" spans="1:37" s="6" customFormat="1" x14ac:dyDescent="0.3">
      <c r="A205" s="6">
        <v>561891</v>
      </c>
      <c r="B205" s="7">
        <v>9780231548069</v>
      </c>
      <c r="C205" s="7"/>
      <c r="D205" s="7"/>
      <c r="F205" s="6" t="s">
        <v>1466</v>
      </c>
      <c r="G205" s="6" t="s">
        <v>1467</v>
      </c>
      <c r="H205" s="6" t="s">
        <v>1468</v>
      </c>
      <c r="J205" s="6">
        <v>1</v>
      </c>
      <c r="M205" s="6" t="s">
        <v>60</v>
      </c>
      <c r="N205" s="8">
        <v>43731</v>
      </c>
      <c r="O205" s="6">
        <v>2019</v>
      </c>
      <c r="R205" s="6">
        <v>10</v>
      </c>
      <c r="T205" s="6" t="s">
        <v>41</v>
      </c>
      <c r="U205" s="6" t="s">
        <v>52</v>
      </c>
      <c r="V205" s="6" t="s">
        <v>53</v>
      </c>
      <c r="W205" s="6" t="s">
        <v>1469</v>
      </c>
      <c r="Y205" s="6" t="s">
        <v>1470</v>
      </c>
      <c r="Z205" s="6" t="s">
        <v>1471</v>
      </c>
      <c r="AA205" s="6" t="s">
        <v>1472</v>
      </c>
      <c r="AB205" s="6" t="s">
        <v>1473</v>
      </c>
      <c r="AC205" s="6">
        <v>26.95</v>
      </c>
      <c r="AF205" s="6" t="s">
        <v>40</v>
      </c>
      <c r="AG205" s="7"/>
      <c r="AH205" s="7"/>
      <c r="AI205" s="6" t="str">
        <f>HYPERLINK("https://doi.org/10.7312/atch18890")</f>
        <v>https://doi.org/10.7312/atch18890</v>
      </c>
      <c r="AK205" s="6" t="s">
        <v>48</v>
      </c>
    </row>
  </sheetData>
  <autoFilter ref="A8:AK205" xr:uid="{3E9F6101-2379-4E58-ACF7-BD0FD184661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2023-04-13T03:36:07Z</dcterms:created>
  <dcterms:modified xsi:type="dcterms:W3CDTF">2024-02-02T03:52:50Z</dcterms:modified>
</cp:coreProperties>
</file>